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29" firstSheet="1" activeTab="6"/>
  </bookViews>
  <sheets>
    <sheet name="элементы фасада" sheetId="1" r:id="rId1"/>
    <sheet name="элементы кровли" sheetId="2" r:id="rId2"/>
    <sheet name="колпак на столб" sheetId="3" r:id="rId3"/>
    <sheet name="зонт вытяжной" sheetId="4" r:id="rId4"/>
    <sheet name="конек забора" sheetId="5" r:id="rId5"/>
    <sheet name="дымник" sheetId="6" r:id="rId6"/>
    <sheet name="водостоки" sheetId="7" r:id="rId7"/>
    <sheet name="снегозадержание" sheetId="8" r:id="rId8"/>
    <sheet name="грибки" sheetId="9" r:id="rId9"/>
  </sheets>
  <definedNames/>
  <calcPr fullCalcOnLoad="1"/>
</workbook>
</file>

<file path=xl/sharedStrings.xml><?xml version="1.0" encoding="utf-8"?>
<sst xmlns="http://schemas.openxmlformats.org/spreadsheetml/2006/main" count="177" uniqueCount="129">
  <si>
    <t>№</t>
  </si>
  <si>
    <t>Общество с огранниченной ответственностью «Альфа-Сталь»</t>
  </si>
  <si>
    <t>цены с учётом НДС</t>
  </si>
  <si>
    <t>наименование</t>
  </si>
  <si>
    <t>эскиз изделия</t>
  </si>
  <si>
    <t>цена за мп</t>
  </si>
  <si>
    <t>цена 2500</t>
  </si>
  <si>
    <t>цена  2500</t>
  </si>
  <si>
    <t>оцинк</t>
  </si>
  <si>
    <t>RAL</t>
  </si>
  <si>
    <t>угол накладной</t>
  </si>
  <si>
    <t>30*30</t>
  </si>
  <si>
    <t>50*50</t>
  </si>
  <si>
    <t>100*100</t>
  </si>
  <si>
    <t xml:space="preserve">угол профильный </t>
  </si>
  <si>
    <t>70*70</t>
  </si>
  <si>
    <t>нащельник профильный</t>
  </si>
  <si>
    <t>начальная планка</t>
  </si>
  <si>
    <t>11*65</t>
  </si>
  <si>
    <t>завершающая планка</t>
  </si>
  <si>
    <t>25*20*65</t>
  </si>
  <si>
    <t>отлив оконный         200</t>
  </si>
  <si>
    <t>откос накладной      200</t>
  </si>
  <si>
    <t>откос оконный          100</t>
  </si>
  <si>
    <t>профильный</t>
  </si>
  <si>
    <t>50*А</t>
  </si>
  <si>
    <t>аквилон</t>
  </si>
  <si>
    <t>20*40*60</t>
  </si>
  <si>
    <t>цена за квадратный метр оцинк</t>
  </si>
  <si>
    <t>цена за квадратный метр RAL</t>
  </si>
  <si>
    <t xml:space="preserve">               Общество с ограниченной ответственностью «Альфа-Сталь»</t>
  </si>
  <si>
    <t>Цена 2500</t>
  </si>
  <si>
    <t>конёк фигурный</t>
  </si>
  <si>
    <t>140*140</t>
  </si>
  <si>
    <t>конёк прямой</t>
  </si>
  <si>
    <t>188*188</t>
  </si>
  <si>
    <t>торцевая планка</t>
  </si>
  <si>
    <t xml:space="preserve">торцевая планка </t>
  </si>
  <si>
    <t>85*110</t>
  </si>
  <si>
    <t>карнизная планка</t>
  </si>
  <si>
    <t>60*100</t>
  </si>
  <si>
    <t>88*100</t>
  </si>
  <si>
    <t>пристенная планка</t>
  </si>
  <si>
    <t>100*170</t>
  </si>
  <si>
    <t>ендова верхняя</t>
  </si>
  <si>
    <t>фигурная</t>
  </si>
  <si>
    <t xml:space="preserve">ендова верхняя </t>
  </si>
  <si>
    <t>прямая</t>
  </si>
  <si>
    <t>ендова нижняя</t>
  </si>
  <si>
    <t>290*290</t>
  </si>
  <si>
    <t xml:space="preserve">цена за квадратный метр оцинк </t>
  </si>
  <si>
    <t>размер посадочный</t>
  </si>
  <si>
    <t>полтора кирпича (от 370 до 395)</t>
  </si>
  <si>
    <t>стоимость оцинкованный (руб)</t>
  </si>
  <si>
    <t>стоимость окрашенный (руб)</t>
  </si>
  <si>
    <t>размер кладки (от 400 до 450)</t>
  </si>
  <si>
    <t>два кирпича (от 520 до 540)</t>
  </si>
  <si>
    <t>полтора на два кирпича (390*520)</t>
  </si>
  <si>
    <t>стоимость оцинкованный (руб/м.пог)</t>
  </si>
  <si>
    <t>стоимость окрашенный (руб/м.пог) из заводского металла по RAL</t>
  </si>
  <si>
    <t>пол кирпича (120мм)</t>
  </si>
  <si>
    <t>в кирпич (250мм)</t>
  </si>
  <si>
    <t>два кирпича (520мм)</t>
  </si>
  <si>
    <t>размер заказчика (????)</t>
  </si>
  <si>
    <t>390/390</t>
  </si>
  <si>
    <t>390/520</t>
  </si>
  <si>
    <t>520/520</t>
  </si>
  <si>
    <t>другой размер</t>
  </si>
  <si>
    <t>колпаки на столбы из кирпича ООО «Альфа-Сталь»</t>
  </si>
  <si>
    <t>конек на пролет забора из кирпича  ООО «Альфа-Сталь»</t>
  </si>
  <si>
    <t>колпаки на дымовую трубу  ООО «Альфа-Сталь»</t>
  </si>
  <si>
    <t>водостоки Д100мм</t>
  </si>
  <si>
    <t>размер</t>
  </si>
  <si>
    <t>цена оцинк.</t>
  </si>
  <si>
    <t>цена RAL</t>
  </si>
  <si>
    <t>желоб водосточный</t>
  </si>
  <si>
    <t>Д 140</t>
  </si>
  <si>
    <t>Д 140/100</t>
  </si>
  <si>
    <t>с отводом</t>
  </si>
  <si>
    <t>воронка выпускная</t>
  </si>
  <si>
    <t>воронка водосборная</t>
  </si>
  <si>
    <t>Д 250/100</t>
  </si>
  <si>
    <t xml:space="preserve">угол желоба </t>
  </si>
  <si>
    <t>внутренний /наружный</t>
  </si>
  <si>
    <t xml:space="preserve">труба водосточная </t>
  </si>
  <si>
    <t>Д 100</t>
  </si>
  <si>
    <t>колено трубы</t>
  </si>
  <si>
    <t>колено трубы сливное</t>
  </si>
  <si>
    <t>держатель желоба</t>
  </si>
  <si>
    <t>держатель трубы</t>
  </si>
  <si>
    <t>заглушка желоба</t>
  </si>
  <si>
    <t>правая/левая</t>
  </si>
  <si>
    <t>снегозадержание от ООО «Альфа-Сталь»</t>
  </si>
  <si>
    <t>варианты исполнения</t>
  </si>
  <si>
    <t>для мягкой кровли и полимерпесчанной черепицы</t>
  </si>
  <si>
    <t>снеговой барьер 50/100 - за м.пог</t>
  </si>
  <si>
    <t>снеговой барьер 100/200 - за м.пог</t>
  </si>
  <si>
    <t>520/780</t>
  </si>
  <si>
    <t>520/920</t>
  </si>
  <si>
    <t>780/780</t>
  </si>
  <si>
    <t>390/1200</t>
  </si>
  <si>
    <t>520/1300</t>
  </si>
  <si>
    <t>колпаки на столбы с площадкой</t>
  </si>
  <si>
    <t>снегозадержатель усиленный трубчатый (3,0м-4 стойки)</t>
  </si>
  <si>
    <t>грибок</t>
  </si>
  <si>
    <t>Д100</t>
  </si>
  <si>
    <t>Д120</t>
  </si>
  <si>
    <t>Д130</t>
  </si>
  <si>
    <t>Д140</t>
  </si>
  <si>
    <t>Д150</t>
  </si>
  <si>
    <t>Д160</t>
  </si>
  <si>
    <t>Д200</t>
  </si>
  <si>
    <t>Д250</t>
  </si>
  <si>
    <t>Д315</t>
  </si>
  <si>
    <t>цена руб</t>
  </si>
  <si>
    <t>500*600</t>
  </si>
  <si>
    <t>500*1000</t>
  </si>
  <si>
    <t>600*1200</t>
  </si>
  <si>
    <t>700*700</t>
  </si>
  <si>
    <t>900*900</t>
  </si>
  <si>
    <t>1000*1500</t>
  </si>
  <si>
    <t>цена</t>
  </si>
  <si>
    <t>с пластиной</t>
  </si>
  <si>
    <t>1050 руб/м.кв</t>
  </si>
  <si>
    <t>850 руб/м.кв</t>
  </si>
  <si>
    <t>г.Новосибирск ,ул Военная 4 к 2</t>
  </si>
  <si>
    <t xml:space="preserve">   Тел.8(383) 263-25-15, 8-903-900-2515, 8-923-233-2020, </t>
  </si>
  <si>
    <t xml:space="preserve">Тел.8(323)263-25-15, 8-903-900-25-15, 8-923-233-20-20, </t>
  </si>
  <si>
    <t>г.Новосибирск, ул. Военная 4 к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</si>
</sst>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.5"/>
      <name val="Arial Cyr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8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3" tint="-0.24997000396251678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53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54" fillId="0" borderId="20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Relationship Id="rId2" Type="http://schemas.openxmlformats.org/officeDocument/2006/relationships/image" Target="../media/image3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3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9525</xdr:rowOff>
    </xdr:from>
    <xdr:to>
      <xdr:col>4</xdr:col>
      <xdr:colOff>361950</xdr:colOff>
      <xdr:row>12</xdr:row>
      <xdr:rowOff>104775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628775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</xdr:row>
      <xdr:rowOff>38100</xdr:rowOff>
    </xdr:from>
    <xdr:to>
      <xdr:col>4</xdr:col>
      <xdr:colOff>342900</xdr:colOff>
      <xdr:row>15</xdr:row>
      <xdr:rowOff>114300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431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16</xdr:row>
      <xdr:rowOff>19050</xdr:rowOff>
    </xdr:from>
    <xdr:to>
      <xdr:col>4</xdr:col>
      <xdr:colOff>295275</xdr:colOff>
      <xdr:row>18</xdr:row>
      <xdr:rowOff>95250</xdr:rowOff>
    </xdr:to>
    <xdr:pic>
      <xdr:nvPicPr>
        <xdr:cNvPr id="3" name="Изображения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09850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19</xdr:row>
      <xdr:rowOff>19050</xdr:rowOff>
    </xdr:from>
    <xdr:to>
      <xdr:col>4</xdr:col>
      <xdr:colOff>323850</xdr:colOff>
      <xdr:row>21</xdr:row>
      <xdr:rowOff>133350</xdr:rowOff>
    </xdr:to>
    <xdr:pic>
      <xdr:nvPicPr>
        <xdr:cNvPr id="4" name="Изображения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0956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22</xdr:row>
      <xdr:rowOff>104775</xdr:rowOff>
    </xdr:from>
    <xdr:to>
      <xdr:col>4</xdr:col>
      <xdr:colOff>390525</xdr:colOff>
      <xdr:row>24</xdr:row>
      <xdr:rowOff>76200</xdr:rowOff>
    </xdr:to>
    <xdr:pic>
      <xdr:nvPicPr>
        <xdr:cNvPr id="5" name="Изображения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3667125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26</xdr:row>
      <xdr:rowOff>0</xdr:rowOff>
    </xdr:from>
    <xdr:to>
      <xdr:col>4</xdr:col>
      <xdr:colOff>304800</xdr:colOff>
      <xdr:row>27</xdr:row>
      <xdr:rowOff>38100</xdr:rowOff>
    </xdr:to>
    <xdr:pic>
      <xdr:nvPicPr>
        <xdr:cNvPr id="6" name="Изображения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4210050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7" name="Изображения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4695825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31</xdr:row>
      <xdr:rowOff>142875</xdr:rowOff>
    </xdr:from>
    <xdr:to>
      <xdr:col>4</xdr:col>
      <xdr:colOff>476250</xdr:colOff>
      <xdr:row>33</xdr:row>
      <xdr:rowOff>85725</xdr:rowOff>
    </xdr:to>
    <xdr:pic>
      <xdr:nvPicPr>
        <xdr:cNvPr id="8" name="Изображения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51625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34</xdr:row>
      <xdr:rowOff>28575</xdr:rowOff>
    </xdr:from>
    <xdr:to>
      <xdr:col>4</xdr:col>
      <xdr:colOff>561975</xdr:colOff>
      <xdr:row>36</xdr:row>
      <xdr:rowOff>133350</xdr:rowOff>
    </xdr:to>
    <xdr:pic>
      <xdr:nvPicPr>
        <xdr:cNvPr id="9" name="Изображения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2600" y="55340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37</xdr:row>
      <xdr:rowOff>47625</xdr:rowOff>
    </xdr:from>
    <xdr:to>
      <xdr:col>4</xdr:col>
      <xdr:colOff>428625</xdr:colOff>
      <xdr:row>39</xdr:row>
      <xdr:rowOff>123825</xdr:rowOff>
    </xdr:to>
    <xdr:pic>
      <xdr:nvPicPr>
        <xdr:cNvPr id="10" name="Изображения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7375" y="603885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40</xdr:row>
      <xdr:rowOff>114300</xdr:rowOff>
    </xdr:from>
    <xdr:to>
      <xdr:col>4</xdr:col>
      <xdr:colOff>333375</xdr:colOff>
      <xdr:row>42</xdr:row>
      <xdr:rowOff>38100</xdr:rowOff>
    </xdr:to>
    <xdr:pic>
      <xdr:nvPicPr>
        <xdr:cNvPr id="11" name="Изображения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14525" y="65913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21</xdr:row>
      <xdr:rowOff>38100</xdr:rowOff>
    </xdr:from>
    <xdr:to>
      <xdr:col>10</xdr:col>
      <xdr:colOff>476250</xdr:colOff>
      <xdr:row>24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81675" y="34385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57150</xdr:rowOff>
    </xdr:from>
    <xdr:to>
      <xdr:col>10</xdr:col>
      <xdr:colOff>171450</xdr:colOff>
      <xdr:row>20</xdr:row>
      <xdr:rowOff>66675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53100" y="2162175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25</xdr:row>
      <xdr:rowOff>38100</xdr:rowOff>
    </xdr:from>
    <xdr:to>
      <xdr:col>10</xdr:col>
      <xdr:colOff>200025</xdr:colOff>
      <xdr:row>31</xdr:row>
      <xdr:rowOff>47625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40862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31</xdr:row>
      <xdr:rowOff>152400</xdr:rowOff>
    </xdr:from>
    <xdr:to>
      <xdr:col>10</xdr:col>
      <xdr:colOff>219075</xdr:colOff>
      <xdr:row>38</xdr:row>
      <xdr:rowOff>123825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34050" y="5172075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39</xdr:row>
      <xdr:rowOff>133350</xdr:rowOff>
    </xdr:from>
    <xdr:to>
      <xdr:col>10</xdr:col>
      <xdr:colOff>342900</xdr:colOff>
      <xdr:row>43</xdr:row>
      <xdr:rowOff>38100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43575" y="6448425"/>
          <a:ext cx="1114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25</xdr:row>
      <xdr:rowOff>9525</xdr:rowOff>
    </xdr:from>
    <xdr:to>
      <xdr:col>11</xdr:col>
      <xdr:colOff>323850</xdr:colOff>
      <xdr:row>32</xdr:row>
      <xdr:rowOff>19050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24675" y="4057650"/>
          <a:ext cx="685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15</xdr:row>
      <xdr:rowOff>142875</xdr:rowOff>
    </xdr:from>
    <xdr:to>
      <xdr:col>11</xdr:col>
      <xdr:colOff>257175</xdr:colOff>
      <xdr:row>22</xdr:row>
      <xdr:rowOff>142875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2571750"/>
          <a:ext cx="571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66675</xdr:rowOff>
    </xdr:from>
    <xdr:to>
      <xdr:col>10</xdr:col>
      <xdr:colOff>390525</xdr:colOff>
      <xdr:row>12</xdr:row>
      <xdr:rowOff>9525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62625" y="1200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19050</xdr:rowOff>
    </xdr:from>
    <xdr:to>
      <xdr:col>4</xdr:col>
      <xdr:colOff>514350</xdr:colOff>
      <xdr:row>12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657350"/>
          <a:ext cx="1171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34</xdr:row>
      <xdr:rowOff>38100</xdr:rowOff>
    </xdr:from>
    <xdr:to>
      <xdr:col>4</xdr:col>
      <xdr:colOff>571500</xdr:colOff>
      <xdr:row>36</xdr:row>
      <xdr:rowOff>142875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56260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28575</xdr:rowOff>
    </xdr:from>
    <xdr:to>
      <xdr:col>4</xdr:col>
      <xdr:colOff>638175</xdr:colOff>
      <xdr:row>15</xdr:row>
      <xdr:rowOff>133350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2152650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16</xdr:row>
      <xdr:rowOff>28575</xdr:rowOff>
    </xdr:from>
    <xdr:to>
      <xdr:col>4</xdr:col>
      <xdr:colOff>619125</xdr:colOff>
      <xdr:row>18</xdr:row>
      <xdr:rowOff>133350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63842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43</xdr:row>
      <xdr:rowOff>38100</xdr:rowOff>
    </xdr:from>
    <xdr:to>
      <xdr:col>4</xdr:col>
      <xdr:colOff>619125</xdr:colOff>
      <xdr:row>45</xdr:row>
      <xdr:rowOff>114300</xdr:rowOff>
    </xdr:to>
    <xdr:pic>
      <xdr:nvPicPr>
        <xdr:cNvPr id="5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70199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46</xdr:row>
      <xdr:rowOff>9525</xdr:rowOff>
    </xdr:from>
    <xdr:to>
      <xdr:col>4</xdr:col>
      <xdr:colOff>619125</xdr:colOff>
      <xdr:row>48</xdr:row>
      <xdr:rowOff>114300</xdr:rowOff>
    </xdr:to>
    <xdr:pic>
      <xdr:nvPicPr>
        <xdr:cNvPr id="6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747712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37</xdr:row>
      <xdr:rowOff>9525</xdr:rowOff>
    </xdr:from>
    <xdr:to>
      <xdr:col>4</xdr:col>
      <xdr:colOff>609600</xdr:colOff>
      <xdr:row>39</xdr:row>
      <xdr:rowOff>123825</xdr:rowOff>
    </xdr:to>
    <xdr:pic>
      <xdr:nvPicPr>
        <xdr:cNvPr id="7" name="Изображения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601980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28</xdr:row>
      <xdr:rowOff>19050</xdr:rowOff>
    </xdr:from>
    <xdr:to>
      <xdr:col>4</xdr:col>
      <xdr:colOff>533400</xdr:colOff>
      <xdr:row>30</xdr:row>
      <xdr:rowOff>114300</xdr:rowOff>
    </xdr:to>
    <xdr:pic>
      <xdr:nvPicPr>
        <xdr:cNvPr id="8" name="Изображения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4572000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19</xdr:row>
      <xdr:rowOff>9525</xdr:rowOff>
    </xdr:from>
    <xdr:to>
      <xdr:col>4</xdr:col>
      <xdr:colOff>400050</xdr:colOff>
      <xdr:row>21</xdr:row>
      <xdr:rowOff>123825</xdr:rowOff>
    </xdr:to>
    <xdr:pic>
      <xdr:nvPicPr>
        <xdr:cNvPr id="9" name="Изображения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310515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31</xdr:row>
      <xdr:rowOff>19050</xdr:rowOff>
    </xdr:from>
    <xdr:to>
      <xdr:col>4</xdr:col>
      <xdr:colOff>504825</xdr:colOff>
      <xdr:row>33</xdr:row>
      <xdr:rowOff>133350</xdr:rowOff>
    </xdr:to>
    <xdr:pic>
      <xdr:nvPicPr>
        <xdr:cNvPr id="10" name="Изображения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7375" y="505777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22</xdr:row>
      <xdr:rowOff>9525</xdr:rowOff>
    </xdr:from>
    <xdr:to>
      <xdr:col>4</xdr:col>
      <xdr:colOff>352425</xdr:colOff>
      <xdr:row>24</xdr:row>
      <xdr:rowOff>123825</xdr:rowOff>
    </xdr:to>
    <xdr:pic>
      <xdr:nvPicPr>
        <xdr:cNvPr id="11" name="Изображения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35909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25</xdr:row>
      <xdr:rowOff>38100</xdr:rowOff>
    </xdr:from>
    <xdr:to>
      <xdr:col>4</xdr:col>
      <xdr:colOff>542925</xdr:colOff>
      <xdr:row>27</xdr:row>
      <xdr:rowOff>133350</xdr:rowOff>
    </xdr:to>
    <xdr:pic>
      <xdr:nvPicPr>
        <xdr:cNvPr id="12" name="Изображения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4105275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4</xdr:col>
      <xdr:colOff>600075</xdr:colOff>
      <xdr:row>42</xdr:row>
      <xdr:rowOff>133350</xdr:rowOff>
    </xdr:to>
    <xdr:pic>
      <xdr:nvPicPr>
        <xdr:cNvPr id="13" name="Изображения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651510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4</xdr:row>
      <xdr:rowOff>0</xdr:rowOff>
    </xdr:from>
    <xdr:to>
      <xdr:col>8</xdr:col>
      <xdr:colOff>0</xdr:colOff>
      <xdr:row>5</xdr:row>
      <xdr:rowOff>238125</xdr:rowOff>
    </xdr:to>
    <xdr:pic>
      <xdr:nvPicPr>
        <xdr:cNvPr id="1" name="Рисунок 1" descr="колпаки вс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200150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</xdr:row>
      <xdr:rowOff>304800</xdr:rowOff>
    </xdr:from>
    <xdr:to>
      <xdr:col>8</xdr:col>
      <xdr:colOff>19050</xdr:colOff>
      <xdr:row>6</xdr:row>
      <xdr:rowOff>628650</xdr:rowOff>
    </xdr:to>
    <xdr:pic>
      <xdr:nvPicPr>
        <xdr:cNvPr id="2" name="Рисунок 2" descr="шляпка на столб 390-7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2190750"/>
          <a:ext cx="1866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19050</xdr:rowOff>
    </xdr:from>
    <xdr:to>
      <xdr:col>5</xdr:col>
      <xdr:colOff>381000</xdr:colOff>
      <xdr:row>6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1619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9525</xdr:rowOff>
    </xdr:from>
    <xdr:to>
      <xdr:col>1</xdr:col>
      <xdr:colOff>1876425</xdr:colOff>
      <xdr:row>18</xdr:row>
      <xdr:rowOff>133350</xdr:rowOff>
    </xdr:to>
    <xdr:pic>
      <xdr:nvPicPr>
        <xdr:cNvPr id="1" name="Рисунок 1" descr="конек забора 125мм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3333750"/>
          <a:ext cx="1866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0</xdr:rowOff>
    </xdr:from>
    <xdr:to>
      <xdr:col>7</xdr:col>
      <xdr:colOff>209550</xdr:colOff>
      <xdr:row>6</xdr:row>
      <xdr:rowOff>409575</xdr:rowOff>
    </xdr:to>
    <xdr:pic>
      <xdr:nvPicPr>
        <xdr:cNvPr id="1" name="Рисунок 1" descr="дымник 390-7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828675"/>
          <a:ext cx="2028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</xdr:row>
      <xdr:rowOff>266700</xdr:rowOff>
    </xdr:from>
    <xdr:to>
      <xdr:col>9</xdr:col>
      <xdr:colOff>28575</xdr:colOff>
      <xdr:row>9</xdr:row>
      <xdr:rowOff>28575</xdr:rowOff>
    </xdr:to>
    <xdr:pic>
      <xdr:nvPicPr>
        <xdr:cNvPr id="2" name="Рисунок 2" descr="дымник 390-1560 80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590800"/>
          <a:ext cx="2028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9</xdr:row>
      <xdr:rowOff>57150</xdr:rowOff>
    </xdr:from>
    <xdr:to>
      <xdr:col>7</xdr:col>
      <xdr:colOff>514350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52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21</xdr:row>
      <xdr:rowOff>114300</xdr:rowOff>
    </xdr:from>
    <xdr:to>
      <xdr:col>8</xdr:col>
      <xdr:colOff>0</xdr:colOff>
      <xdr:row>23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752850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57150</xdr:rowOff>
    </xdr:from>
    <xdr:to>
      <xdr:col>8</xdr:col>
      <xdr:colOff>152400</xdr:colOff>
      <xdr:row>26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41814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17</xdr:row>
      <xdr:rowOff>57150</xdr:rowOff>
    </xdr:from>
    <xdr:to>
      <xdr:col>7</xdr:col>
      <xdr:colOff>66675</xdr:colOff>
      <xdr:row>21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30480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27</xdr:row>
      <xdr:rowOff>95250</xdr:rowOff>
    </xdr:from>
    <xdr:to>
      <xdr:col>7</xdr:col>
      <xdr:colOff>161925</xdr:colOff>
      <xdr:row>31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47053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39</xdr:row>
      <xdr:rowOff>76200</xdr:rowOff>
    </xdr:from>
    <xdr:to>
      <xdr:col>7</xdr:col>
      <xdr:colOff>276225</xdr:colOff>
      <xdr:row>41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6629400"/>
          <a:ext cx="609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12</xdr:row>
      <xdr:rowOff>104775</xdr:rowOff>
    </xdr:from>
    <xdr:to>
      <xdr:col>7</xdr:col>
      <xdr:colOff>247650</xdr:colOff>
      <xdr:row>15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71925" y="22860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33</xdr:row>
      <xdr:rowOff>66675</xdr:rowOff>
    </xdr:from>
    <xdr:to>
      <xdr:col>8</xdr:col>
      <xdr:colOff>276225</xdr:colOff>
      <xdr:row>38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5648325"/>
          <a:ext cx="1152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8</xdr:row>
      <xdr:rowOff>9525</xdr:rowOff>
    </xdr:from>
    <xdr:to>
      <xdr:col>0</xdr:col>
      <xdr:colOff>1562100</xdr:colOff>
      <xdr:row>15</xdr:row>
      <xdr:rowOff>19050</xdr:rowOff>
    </xdr:to>
    <xdr:pic>
      <xdr:nvPicPr>
        <xdr:cNvPr id="1" name="Рисунок 1" descr="snegovoj_bar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0995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8</xdr:row>
      <xdr:rowOff>0</xdr:rowOff>
    </xdr:from>
    <xdr:to>
      <xdr:col>0</xdr:col>
      <xdr:colOff>3152775</xdr:colOff>
      <xdr:row>17</xdr:row>
      <xdr:rowOff>133350</xdr:rowOff>
    </xdr:to>
    <xdr:pic>
      <xdr:nvPicPr>
        <xdr:cNvPr id="2" name="Рисунок 2" descr="snegozaderzhate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3400425"/>
          <a:ext cx="1190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4686300</xdr:colOff>
      <xdr:row>8</xdr:row>
      <xdr:rowOff>28575</xdr:rowOff>
    </xdr:from>
    <xdr:to>
      <xdr:col>1</xdr:col>
      <xdr:colOff>1381125</xdr:colOff>
      <xdr:row>17</xdr:row>
      <xdr:rowOff>142875</xdr:rowOff>
    </xdr:to>
    <xdr:pic>
      <xdr:nvPicPr>
        <xdr:cNvPr id="3" name="Рисунок 3" descr="клычек 1мм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3429000"/>
          <a:ext cx="3371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</xdr:row>
      <xdr:rowOff>0</xdr:rowOff>
    </xdr:from>
    <xdr:to>
      <xdr:col>8</xdr:col>
      <xdr:colOff>47625</xdr:colOff>
      <xdr:row>5</xdr:row>
      <xdr:rowOff>57150</xdr:rowOff>
    </xdr:to>
    <xdr:pic>
      <xdr:nvPicPr>
        <xdr:cNvPr id="1" name="Рисунок 1" descr="грибк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42900"/>
          <a:ext cx="2524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4.140625" style="0" customWidth="1"/>
    <col min="2" max="2" width="11.57421875" style="0" customWidth="1"/>
    <col min="3" max="3" width="10.00390625" style="0" customWidth="1"/>
    <col min="4" max="4" width="9.421875" style="0" customWidth="1"/>
    <col min="5" max="5" width="9.140625" style="0" customWidth="1"/>
    <col min="6" max="8" width="10.421875" style="0" customWidth="1"/>
    <col min="9" max="9" width="10.57421875" style="0" customWidth="1"/>
  </cols>
  <sheetData>
    <row r="1" spans="1:7" ht="12.75">
      <c r="A1" s="1"/>
      <c r="B1" s="1" t="s">
        <v>1</v>
      </c>
      <c r="C1" s="1"/>
      <c r="D1" s="1"/>
      <c r="E1" s="1"/>
      <c r="F1" s="1"/>
      <c r="G1" s="1"/>
    </row>
    <row r="2" spans="1:7" ht="12.75">
      <c r="A2" s="1"/>
      <c r="B2" s="1" t="s">
        <v>128</v>
      </c>
      <c r="C2" s="1"/>
      <c r="D2" s="1"/>
      <c r="E2" s="1"/>
      <c r="F2" s="1"/>
      <c r="G2" s="1"/>
    </row>
    <row r="3" spans="1:7" ht="12.75">
      <c r="A3" s="1"/>
      <c r="B3" s="1" t="s">
        <v>127</v>
      </c>
      <c r="C3" s="1"/>
      <c r="D3" s="1"/>
      <c r="E3" s="1"/>
      <c r="F3" s="1"/>
      <c r="G3" s="1"/>
    </row>
    <row r="6" ht="12.75">
      <c r="B6" t="s">
        <v>2</v>
      </c>
    </row>
    <row r="8" spans="1:9" ht="12.75">
      <c r="A8" s="2"/>
      <c r="B8" s="3"/>
      <c r="C8" s="4"/>
      <c r="D8" s="3"/>
      <c r="E8" s="4"/>
      <c r="F8" s="21"/>
      <c r="G8" s="21"/>
      <c r="H8" s="21"/>
      <c r="I8" s="4"/>
    </row>
    <row r="9" spans="1:9" ht="12.75">
      <c r="A9" s="5" t="s">
        <v>0</v>
      </c>
      <c r="B9" s="6" t="s">
        <v>3</v>
      </c>
      <c r="C9" s="7"/>
      <c r="D9" s="6" t="s">
        <v>4</v>
      </c>
      <c r="E9" s="7"/>
      <c r="F9" s="22" t="s">
        <v>5</v>
      </c>
      <c r="G9" s="22" t="s">
        <v>6</v>
      </c>
      <c r="H9" s="22" t="s">
        <v>5</v>
      </c>
      <c r="I9" s="7" t="s">
        <v>7</v>
      </c>
    </row>
    <row r="10" spans="1:9" ht="12.75">
      <c r="A10" s="8"/>
      <c r="B10" s="9"/>
      <c r="C10" s="10"/>
      <c r="D10" s="9"/>
      <c r="E10" s="10"/>
      <c r="F10" s="23" t="s">
        <v>8</v>
      </c>
      <c r="G10" s="23" t="s">
        <v>8</v>
      </c>
      <c r="H10" s="23" t="s">
        <v>9</v>
      </c>
      <c r="I10" s="10" t="s">
        <v>9</v>
      </c>
    </row>
    <row r="11" spans="1:9" ht="12.75">
      <c r="A11" s="2"/>
      <c r="B11" s="3"/>
      <c r="C11" s="4"/>
      <c r="D11" s="3"/>
      <c r="E11" s="4"/>
      <c r="F11" s="11"/>
      <c r="G11" s="11"/>
      <c r="H11" s="11"/>
      <c r="I11" s="12"/>
    </row>
    <row r="12" spans="1:9" ht="12.75">
      <c r="A12" s="5">
        <v>1</v>
      </c>
      <c r="B12" s="6" t="s">
        <v>10</v>
      </c>
      <c r="C12" s="7"/>
      <c r="D12" s="6"/>
      <c r="E12" s="7"/>
      <c r="F12" s="13">
        <f>0.1*E45</f>
        <v>85</v>
      </c>
      <c r="G12" s="13">
        <v>62.5</v>
      </c>
      <c r="H12" s="13">
        <f>0.1*E47</f>
        <v>105</v>
      </c>
      <c r="I12" s="14">
        <f>H12*2.5</f>
        <v>262.5</v>
      </c>
    </row>
    <row r="13" spans="1:9" ht="12.75">
      <c r="A13" s="8"/>
      <c r="B13" s="9" t="s">
        <v>11</v>
      </c>
      <c r="C13" s="10"/>
      <c r="D13" s="9"/>
      <c r="E13" s="10"/>
      <c r="F13" s="15"/>
      <c r="G13" s="15"/>
      <c r="H13" s="15"/>
      <c r="I13" s="16"/>
    </row>
    <row r="14" spans="1:9" ht="12.75">
      <c r="A14" s="2"/>
      <c r="B14" s="3"/>
      <c r="C14" s="4"/>
      <c r="D14" s="3"/>
      <c r="E14" s="4"/>
      <c r="F14" s="11"/>
      <c r="G14" s="11"/>
      <c r="H14" s="11"/>
      <c r="I14" s="12"/>
    </row>
    <row r="15" spans="1:9" ht="12.75">
      <c r="A15" s="5">
        <v>2</v>
      </c>
      <c r="B15" s="6" t="s">
        <v>10</v>
      </c>
      <c r="C15" s="7"/>
      <c r="D15" s="6"/>
      <c r="E15" s="7"/>
      <c r="F15" s="13">
        <f>0.14*E45</f>
        <v>119.00000000000001</v>
      </c>
      <c r="G15" s="13">
        <v>87.5</v>
      </c>
      <c r="H15" s="13">
        <f>0.14*E47</f>
        <v>147</v>
      </c>
      <c r="I15" s="14">
        <f>H15*2.5</f>
        <v>367.5</v>
      </c>
    </row>
    <row r="16" spans="1:9" ht="12.75">
      <c r="A16" s="8"/>
      <c r="B16" s="9" t="s">
        <v>12</v>
      </c>
      <c r="C16" s="10"/>
      <c r="D16" s="9"/>
      <c r="E16" s="10"/>
      <c r="F16" s="15"/>
      <c r="G16" s="15"/>
      <c r="H16" s="15"/>
      <c r="I16" s="16"/>
    </row>
    <row r="17" spans="1:9" ht="12.75">
      <c r="A17" s="2"/>
      <c r="B17" s="3"/>
      <c r="C17" s="4"/>
      <c r="D17" s="3"/>
      <c r="E17" s="4"/>
      <c r="F17" s="11"/>
      <c r="G17" s="11"/>
      <c r="H17" s="11"/>
      <c r="I17" s="12"/>
    </row>
    <row r="18" spans="1:9" ht="12.75">
      <c r="A18" s="5">
        <v>3</v>
      </c>
      <c r="B18" s="6" t="s">
        <v>10</v>
      </c>
      <c r="C18" s="7"/>
      <c r="D18" s="6"/>
      <c r="E18" s="7"/>
      <c r="F18" s="13">
        <f>0.25*E45</f>
        <v>212.5</v>
      </c>
      <c r="G18" s="13">
        <v>156.25</v>
      </c>
      <c r="H18" s="13">
        <f>0.25*E47</f>
        <v>262.5</v>
      </c>
      <c r="I18" s="14">
        <f>H18*2.5</f>
        <v>656.25</v>
      </c>
    </row>
    <row r="19" spans="1:9" ht="12.75">
      <c r="A19" s="8"/>
      <c r="B19" s="9" t="s">
        <v>13</v>
      </c>
      <c r="C19" s="10"/>
      <c r="D19" s="9"/>
      <c r="E19" s="10"/>
      <c r="F19" s="15"/>
      <c r="G19" s="15"/>
      <c r="H19" s="15"/>
      <c r="I19" s="16"/>
    </row>
    <row r="20" spans="1:9" ht="12.75">
      <c r="A20" s="2"/>
      <c r="B20" s="3"/>
      <c r="C20" s="4"/>
      <c r="D20" s="3"/>
      <c r="E20" s="4"/>
      <c r="F20" s="11"/>
      <c r="G20" s="11"/>
      <c r="H20" s="11"/>
      <c r="I20" s="12"/>
    </row>
    <row r="21" spans="1:9" ht="12.75">
      <c r="A21" s="5">
        <v>4</v>
      </c>
      <c r="B21" s="6" t="s">
        <v>14</v>
      </c>
      <c r="C21" s="7"/>
      <c r="D21" s="6"/>
      <c r="E21" s="7"/>
      <c r="F21" s="13">
        <f>0.3*(E45+20)</f>
        <v>261.00000000000006</v>
      </c>
      <c r="G21" s="13">
        <v>225</v>
      </c>
      <c r="H21" s="13">
        <f>0.3*(E47+20)</f>
        <v>321.00000000000006</v>
      </c>
      <c r="I21" s="14">
        <f>H21*2.5</f>
        <v>802.5000000000001</v>
      </c>
    </row>
    <row r="22" spans="1:9" ht="12.75">
      <c r="A22" s="8"/>
      <c r="B22" s="9" t="s">
        <v>15</v>
      </c>
      <c r="C22" s="10"/>
      <c r="D22" s="9"/>
      <c r="E22" s="10"/>
      <c r="F22" s="15"/>
      <c r="G22" s="15"/>
      <c r="H22" s="15"/>
      <c r="I22" s="16"/>
    </row>
    <row r="23" spans="1:9" ht="12.75">
      <c r="A23" s="2"/>
      <c r="B23" s="3"/>
      <c r="C23" s="4"/>
      <c r="D23" s="3"/>
      <c r="E23" s="4"/>
      <c r="F23" s="11"/>
      <c r="G23" s="11"/>
      <c r="H23" s="11"/>
      <c r="I23" s="12"/>
    </row>
    <row r="24" spans="1:9" ht="12.75">
      <c r="A24" s="5">
        <v>5</v>
      </c>
      <c r="B24" s="6" t="s">
        <v>16</v>
      </c>
      <c r="C24" s="7"/>
      <c r="D24" s="6"/>
      <c r="E24" s="7"/>
      <c r="F24" s="13">
        <f>0.23*(E45+20)</f>
        <v>200.10000000000002</v>
      </c>
      <c r="G24" s="13">
        <v>172.5</v>
      </c>
      <c r="H24" s="13">
        <f>0.23*(E47+20)</f>
        <v>246.10000000000002</v>
      </c>
      <c r="I24" s="14">
        <f>H24*2.5</f>
        <v>615.25</v>
      </c>
    </row>
    <row r="25" spans="1:9" ht="12.75">
      <c r="A25" s="8"/>
      <c r="B25" s="24">
        <v>70</v>
      </c>
      <c r="C25" s="10"/>
      <c r="D25" s="9"/>
      <c r="E25" s="10"/>
      <c r="F25" s="15"/>
      <c r="G25" s="15"/>
      <c r="H25" s="15"/>
      <c r="I25" s="16"/>
    </row>
    <row r="26" spans="1:9" ht="12.75">
      <c r="A26" s="2"/>
      <c r="B26" s="3"/>
      <c r="C26" s="4"/>
      <c r="D26" s="3"/>
      <c r="E26" s="4"/>
      <c r="F26" s="11"/>
      <c r="G26" s="11"/>
      <c r="H26" s="11"/>
      <c r="I26" s="12"/>
    </row>
    <row r="27" spans="1:9" ht="12.75">
      <c r="A27" s="5">
        <v>6</v>
      </c>
      <c r="B27" s="6" t="s">
        <v>17</v>
      </c>
      <c r="C27" s="7"/>
      <c r="D27" s="6"/>
      <c r="E27" s="7"/>
      <c r="F27" s="13">
        <f>0.078*E45</f>
        <v>66.3</v>
      </c>
      <c r="G27" s="13">
        <v>48.75</v>
      </c>
      <c r="H27" s="13">
        <f>0.078*E47</f>
        <v>81.9</v>
      </c>
      <c r="I27" s="14">
        <f>H27*2.5</f>
        <v>204.75</v>
      </c>
    </row>
    <row r="28" spans="1:9" ht="12.75">
      <c r="A28" s="8"/>
      <c r="B28" s="9" t="s">
        <v>18</v>
      </c>
      <c r="C28" s="10"/>
      <c r="D28" s="9"/>
      <c r="E28" s="10"/>
      <c r="F28" s="15"/>
      <c r="G28" s="15"/>
      <c r="H28" s="15"/>
      <c r="I28" s="16"/>
    </row>
    <row r="29" spans="1:9" ht="12.75">
      <c r="A29" s="2"/>
      <c r="B29" s="3"/>
      <c r="C29" s="4"/>
      <c r="D29" s="3"/>
      <c r="E29" s="4"/>
      <c r="F29" s="11"/>
      <c r="G29" s="11"/>
      <c r="H29" s="11"/>
      <c r="I29" s="12"/>
    </row>
    <row r="30" spans="1:9" ht="12.75">
      <c r="A30" s="5">
        <v>7</v>
      </c>
      <c r="B30" s="6" t="s">
        <v>19</v>
      </c>
      <c r="C30" s="7"/>
      <c r="D30" s="6"/>
      <c r="E30" s="7"/>
      <c r="F30" s="13">
        <f>0.13*E45</f>
        <v>110.5</v>
      </c>
      <c r="G30" s="13">
        <v>78.13</v>
      </c>
      <c r="H30" s="13">
        <f>0.13*E47</f>
        <v>136.5</v>
      </c>
      <c r="I30" s="14">
        <f>H30*2.5</f>
        <v>341.25</v>
      </c>
    </row>
    <row r="31" spans="1:9" ht="12.75">
      <c r="A31" s="8"/>
      <c r="B31" s="9" t="s">
        <v>20</v>
      </c>
      <c r="C31" s="10"/>
      <c r="D31" s="9"/>
      <c r="E31" s="10"/>
      <c r="F31" s="15"/>
      <c r="G31" s="15"/>
      <c r="H31" s="15"/>
      <c r="I31" s="16"/>
    </row>
    <row r="32" spans="1:9" ht="12.75">
      <c r="A32" s="2"/>
      <c r="B32" s="3"/>
      <c r="C32" s="4">
        <v>100</v>
      </c>
      <c r="D32" s="3"/>
      <c r="E32" s="4"/>
      <c r="F32" s="11">
        <f>0.15*E45</f>
        <v>127.5</v>
      </c>
      <c r="G32" s="11">
        <f aca="true" t="shared" si="0" ref="G32:G40">F32*2.5</f>
        <v>318.75</v>
      </c>
      <c r="H32" s="11">
        <f>0.15*E47</f>
        <v>157.5</v>
      </c>
      <c r="I32" s="12">
        <f aca="true" t="shared" si="1" ref="I32:I40">H32*2.5</f>
        <v>393.75</v>
      </c>
    </row>
    <row r="33" spans="1:9" ht="12.75">
      <c r="A33" s="5">
        <v>8</v>
      </c>
      <c r="B33" s="6" t="s">
        <v>21</v>
      </c>
      <c r="C33" s="7"/>
      <c r="D33" s="6"/>
      <c r="E33" s="7"/>
      <c r="F33" s="13">
        <f>0.25*E45</f>
        <v>212.5</v>
      </c>
      <c r="G33" s="13">
        <f t="shared" si="0"/>
        <v>531.25</v>
      </c>
      <c r="H33" s="13">
        <f>0.25*E47</f>
        <v>262.5</v>
      </c>
      <c r="I33" s="14">
        <f t="shared" si="1"/>
        <v>656.25</v>
      </c>
    </row>
    <row r="34" spans="1:9" ht="12.75">
      <c r="A34" s="8"/>
      <c r="B34" s="9"/>
      <c r="C34" s="10">
        <v>300</v>
      </c>
      <c r="D34" s="9"/>
      <c r="E34" s="10"/>
      <c r="F34" s="15">
        <f>0.35*E45</f>
        <v>297.5</v>
      </c>
      <c r="G34" s="15">
        <f t="shared" si="0"/>
        <v>743.75</v>
      </c>
      <c r="H34" s="15">
        <f>0.35*E47</f>
        <v>367.50000000000006</v>
      </c>
      <c r="I34" s="16">
        <f t="shared" si="1"/>
        <v>918.7500000000001</v>
      </c>
    </row>
    <row r="35" spans="1:9" ht="12.75">
      <c r="A35" s="2"/>
      <c r="B35" s="3"/>
      <c r="C35" s="4">
        <v>100</v>
      </c>
      <c r="D35" s="3"/>
      <c r="E35" s="4"/>
      <c r="F35" s="11">
        <f>0.17*E45</f>
        <v>144.5</v>
      </c>
      <c r="G35" s="11">
        <f t="shared" si="0"/>
        <v>361.25</v>
      </c>
      <c r="H35" s="11">
        <f>0.17*E47</f>
        <v>178.5</v>
      </c>
      <c r="I35" s="12">
        <f t="shared" si="1"/>
        <v>446.25</v>
      </c>
    </row>
    <row r="36" spans="1:9" ht="12.75">
      <c r="A36" s="5">
        <v>9</v>
      </c>
      <c r="B36" s="6" t="s">
        <v>22</v>
      </c>
      <c r="C36" s="7"/>
      <c r="D36" s="6"/>
      <c r="E36" s="7"/>
      <c r="F36" s="13">
        <f>0.27*E45</f>
        <v>229.50000000000003</v>
      </c>
      <c r="G36" s="13">
        <f t="shared" si="0"/>
        <v>573.7500000000001</v>
      </c>
      <c r="H36" s="13">
        <f>0.27*E47</f>
        <v>283.5</v>
      </c>
      <c r="I36" s="14">
        <f t="shared" si="1"/>
        <v>708.75</v>
      </c>
    </row>
    <row r="37" spans="1:9" ht="12.75">
      <c r="A37" s="8"/>
      <c r="B37" s="9"/>
      <c r="C37" s="10">
        <v>300</v>
      </c>
      <c r="D37" s="9"/>
      <c r="E37" s="10"/>
      <c r="F37" s="15">
        <f>0.37*E45</f>
        <v>314.5</v>
      </c>
      <c r="G37" s="15">
        <f t="shared" si="0"/>
        <v>786.25</v>
      </c>
      <c r="H37" s="15">
        <f>0.37*E47</f>
        <v>388.5</v>
      </c>
      <c r="I37" s="16">
        <f t="shared" si="1"/>
        <v>971.25</v>
      </c>
    </row>
    <row r="38" spans="1:9" ht="12.75">
      <c r="A38" s="2"/>
      <c r="B38" s="3" t="s">
        <v>23</v>
      </c>
      <c r="C38" s="4"/>
      <c r="D38" s="3"/>
      <c r="E38" s="4"/>
      <c r="F38" s="11">
        <f>0.23*(E45+20)</f>
        <v>200.10000000000002</v>
      </c>
      <c r="G38" s="11">
        <f t="shared" si="0"/>
        <v>500.25000000000006</v>
      </c>
      <c r="H38" s="11">
        <f>0.23*E47</f>
        <v>241.5</v>
      </c>
      <c r="I38" s="12">
        <f t="shared" si="1"/>
        <v>603.75</v>
      </c>
    </row>
    <row r="39" spans="1:9" ht="12.75">
      <c r="A39" s="5">
        <v>10</v>
      </c>
      <c r="B39" s="6" t="s">
        <v>24</v>
      </c>
      <c r="C39" s="7">
        <v>200</v>
      </c>
      <c r="D39" s="6"/>
      <c r="E39" s="7"/>
      <c r="F39" s="13">
        <f>0.33*(E45+20)</f>
        <v>287.1</v>
      </c>
      <c r="G39" s="13">
        <f t="shared" si="0"/>
        <v>717.75</v>
      </c>
      <c r="H39" s="13">
        <f>0.33*E47</f>
        <v>346.5</v>
      </c>
      <c r="I39" s="14">
        <f t="shared" si="1"/>
        <v>866.25</v>
      </c>
    </row>
    <row r="40" spans="1:9" ht="12.75">
      <c r="A40" s="8"/>
      <c r="B40" s="9" t="s">
        <v>25</v>
      </c>
      <c r="C40" s="10">
        <v>300</v>
      </c>
      <c r="D40" s="9"/>
      <c r="E40" s="10"/>
      <c r="F40" s="15">
        <f>0.43*(E45+20)</f>
        <v>374.09999999999997</v>
      </c>
      <c r="G40" s="15">
        <f t="shared" si="0"/>
        <v>935.2499999999999</v>
      </c>
      <c r="H40" s="15">
        <f>0.43*E47</f>
        <v>451.5</v>
      </c>
      <c r="I40" s="16">
        <f t="shared" si="1"/>
        <v>1128.75</v>
      </c>
    </row>
    <row r="41" spans="1:9" ht="12.75">
      <c r="A41" s="2"/>
      <c r="B41" s="3"/>
      <c r="C41" s="4"/>
      <c r="D41" s="3"/>
      <c r="E41" s="4"/>
      <c r="F41" s="11"/>
      <c r="G41" s="11"/>
      <c r="H41" s="11"/>
      <c r="I41" s="12"/>
    </row>
    <row r="42" spans="1:9" ht="12.75">
      <c r="A42" s="5">
        <v>11</v>
      </c>
      <c r="B42" s="6" t="s">
        <v>26</v>
      </c>
      <c r="C42" s="7"/>
      <c r="D42" s="6"/>
      <c r="E42" s="7"/>
      <c r="F42" s="13">
        <f>0.16*E45</f>
        <v>136</v>
      </c>
      <c r="G42" s="13">
        <f>F42*2.5</f>
        <v>340</v>
      </c>
      <c r="H42" s="13">
        <f>0.16*E47</f>
        <v>168</v>
      </c>
      <c r="I42" s="14">
        <f>H42*2.5</f>
        <v>420</v>
      </c>
    </row>
    <row r="43" spans="1:9" ht="12.75">
      <c r="A43" s="8"/>
      <c r="B43" s="9" t="s">
        <v>27</v>
      </c>
      <c r="C43" s="10"/>
      <c r="D43" s="9"/>
      <c r="E43" s="10"/>
      <c r="F43" s="15"/>
      <c r="G43" s="15"/>
      <c r="H43" s="15"/>
      <c r="I43" s="16"/>
    </row>
    <row r="45" spans="2:5" ht="12.75">
      <c r="B45" t="s">
        <v>28</v>
      </c>
      <c r="E45" s="25">
        <v>850</v>
      </c>
    </row>
    <row r="47" spans="2:5" ht="12.75">
      <c r="B47" t="s">
        <v>29</v>
      </c>
      <c r="E47" s="25">
        <v>1050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4.57421875" style="0" customWidth="1"/>
    <col min="2" max="2" width="11.57421875" style="0" customWidth="1"/>
    <col min="3" max="3" width="8.421875" style="0" customWidth="1"/>
    <col min="4" max="4" width="11.57421875" style="0" customWidth="1"/>
    <col min="5" max="5" width="10.00390625" style="0" customWidth="1"/>
    <col min="6" max="6" width="10.140625" style="0" customWidth="1"/>
    <col min="7" max="7" width="9.28125" style="0" customWidth="1"/>
    <col min="8" max="8" width="9.8515625" style="0" customWidth="1"/>
    <col min="9" max="9" width="10.00390625" style="0" customWidth="1"/>
  </cols>
  <sheetData>
    <row r="1" spans="2:9" ht="12.75">
      <c r="B1" s="26"/>
      <c r="C1" s="26" t="s">
        <v>30</v>
      </c>
      <c r="D1" s="26"/>
      <c r="E1" s="26"/>
      <c r="F1" s="26"/>
      <c r="G1" s="26"/>
      <c r="H1" s="26"/>
      <c r="I1" s="26"/>
    </row>
    <row r="2" spans="2:9" ht="12.75">
      <c r="B2" s="26"/>
      <c r="C2" s="26"/>
      <c r="D2" s="26" t="s">
        <v>125</v>
      </c>
      <c r="E2" s="26"/>
      <c r="F2" s="26"/>
      <c r="G2" s="26"/>
      <c r="H2" s="26"/>
      <c r="I2" s="26"/>
    </row>
    <row r="3" spans="2:9" ht="12.75">
      <c r="B3" s="26"/>
      <c r="C3" s="26" t="s">
        <v>126</v>
      </c>
      <c r="D3" s="26"/>
      <c r="E3" s="26"/>
      <c r="F3" s="26"/>
      <c r="G3" s="26"/>
      <c r="H3" s="26"/>
      <c r="I3" s="26"/>
    </row>
    <row r="6" spans="2:10" ht="14.25">
      <c r="B6" s="27" t="s">
        <v>2</v>
      </c>
      <c r="D6" s="28"/>
      <c r="E6" s="28"/>
      <c r="F6" s="28"/>
      <c r="G6" s="28"/>
      <c r="H6" s="28"/>
      <c r="I6" s="29"/>
      <c r="J6" s="29"/>
    </row>
    <row r="8" spans="1:9" ht="12.75">
      <c r="A8" s="2"/>
      <c r="B8" s="3"/>
      <c r="C8" s="4"/>
      <c r="D8" s="3"/>
      <c r="E8" s="4"/>
      <c r="F8" s="21"/>
      <c r="G8" s="21"/>
      <c r="H8" s="21"/>
      <c r="I8" s="4"/>
    </row>
    <row r="9" spans="1:9" ht="12.75">
      <c r="A9" s="5" t="s">
        <v>0</v>
      </c>
      <c r="B9" s="6" t="s">
        <v>3</v>
      </c>
      <c r="C9" s="7"/>
      <c r="D9" s="6" t="s">
        <v>4</v>
      </c>
      <c r="E9" s="7"/>
      <c r="F9" s="22" t="s">
        <v>5</v>
      </c>
      <c r="G9" s="22" t="s">
        <v>6</v>
      </c>
      <c r="H9" s="22" t="s">
        <v>5</v>
      </c>
      <c r="I9" s="7" t="s">
        <v>31</v>
      </c>
    </row>
    <row r="10" spans="1:9" ht="12.75">
      <c r="A10" s="8"/>
      <c r="B10" s="9"/>
      <c r="C10" s="10"/>
      <c r="D10" s="9"/>
      <c r="E10" s="10"/>
      <c r="F10" s="23" t="s">
        <v>8</v>
      </c>
      <c r="G10" s="23" t="s">
        <v>8</v>
      </c>
      <c r="H10" s="23" t="s">
        <v>9</v>
      </c>
      <c r="I10" s="10" t="s">
        <v>9</v>
      </c>
    </row>
    <row r="11" spans="1:9" ht="12.75">
      <c r="A11" s="2"/>
      <c r="B11" s="3"/>
      <c r="C11" s="4"/>
      <c r="D11" s="3"/>
      <c r="E11" s="4"/>
      <c r="F11" s="17"/>
      <c r="G11" s="17"/>
      <c r="H11" s="17"/>
      <c r="I11" s="18"/>
    </row>
    <row r="12" spans="1:9" ht="12.75">
      <c r="A12" s="5">
        <v>1</v>
      </c>
      <c r="B12" s="6" t="s">
        <v>32</v>
      </c>
      <c r="C12" s="7"/>
      <c r="D12" s="6"/>
      <c r="E12" s="7"/>
      <c r="F12" s="13">
        <f>0.416*(E51+20)</f>
        <v>361.92</v>
      </c>
      <c r="G12" s="13">
        <f>F12*2.5</f>
        <v>904.8000000000001</v>
      </c>
      <c r="H12" s="13">
        <f>0.416*(E53+20)</f>
        <v>445.12000000000006</v>
      </c>
      <c r="I12" s="14">
        <f>H12*2.5</f>
        <v>1112.8000000000002</v>
      </c>
    </row>
    <row r="13" spans="1:9" ht="12.75">
      <c r="A13" s="8"/>
      <c r="B13" s="9" t="s">
        <v>33</v>
      </c>
      <c r="C13" s="10"/>
      <c r="D13" s="9"/>
      <c r="E13" s="10"/>
      <c r="F13" s="19"/>
      <c r="G13" s="19"/>
      <c r="H13" s="19"/>
      <c r="I13" s="20"/>
    </row>
    <row r="14" spans="1:9" ht="12.75">
      <c r="A14" s="2"/>
      <c r="B14" s="3"/>
      <c r="C14" s="4"/>
      <c r="D14" s="3"/>
      <c r="E14" s="4"/>
      <c r="F14" s="11"/>
      <c r="G14" s="11"/>
      <c r="H14" s="11"/>
      <c r="I14" s="12"/>
    </row>
    <row r="15" spans="1:9" ht="12.75">
      <c r="A15" s="5">
        <v>2</v>
      </c>
      <c r="B15" s="6" t="s">
        <v>34</v>
      </c>
      <c r="C15" s="7"/>
      <c r="D15" s="6"/>
      <c r="E15" s="7"/>
      <c r="F15" s="13">
        <f>0.313*E51</f>
        <v>266.05</v>
      </c>
      <c r="G15" s="13">
        <f>F15*2.5</f>
        <v>665.125</v>
      </c>
      <c r="H15" s="13">
        <f>0.313*E53</f>
        <v>328.65</v>
      </c>
      <c r="I15" s="14">
        <f>H15*2.5</f>
        <v>821.625</v>
      </c>
    </row>
    <row r="16" spans="1:9" ht="12.75">
      <c r="A16" s="8"/>
      <c r="B16" s="9" t="s">
        <v>33</v>
      </c>
      <c r="C16" s="10"/>
      <c r="D16" s="9"/>
      <c r="E16" s="10"/>
      <c r="F16" s="15"/>
      <c r="G16" s="15"/>
      <c r="H16" s="15"/>
      <c r="I16" s="16"/>
    </row>
    <row r="17" spans="1:9" ht="12.75">
      <c r="A17" s="2"/>
      <c r="B17" s="3"/>
      <c r="C17" s="4"/>
      <c r="D17" s="3"/>
      <c r="E17" s="4"/>
      <c r="F17" s="11"/>
      <c r="G17" s="11"/>
      <c r="H17" s="11"/>
      <c r="I17" s="12"/>
    </row>
    <row r="18" spans="1:9" ht="12.75">
      <c r="A18" s="5">
        <v>3</v>
      </c>
      <c r="B18" s="6" t="s">
        <v>34</v>
      </c>
      <c r="C18" s="7"/>
      <c r="D18" s="6"/>
      <c r="E18" s="7"/>
      <c r="F18" s="13">
        <f>0.416*E51</f>
        <v>353.6</v>
      </c>
      <c r="G18" s="13">
        <f>F18*2.5</f>
        <v>884</v>
      </c>
      <c r="H18" s="13">
        <f>0.416*E53</f>
        <v>436.8</v>
      </c>
      <c r="I18" s="14">
        <f>H18*2.5</f>
        <v>1092</v>
      </c>
    </row>
    <row r="19" spans="1:9" ht="12.75">
      <c r="A19" s="8"/>
      <c r="B19" s="9" t="s">
        <v>35</v>
      </c>
      <c r="C19" s="10"/>
      <c r="D19" s="9"/>
      <c r="E19" s="10"/>
      <c r="F19" s="15"/>
      <c r="G19" s="15"/>
      <c r="H19" s="15"/>
      <c r="I19" s="16"/>
    </row>
    <row r="20" spans="1:9" ht="12.75">
      <c r="A20" s="2"/>
      <c r="B20" s="3"/>
      <c r="C20" s="4"/>
      <c r="D20" s="3"/>
      <c r="E20" s="4"/>
      <c r="F20" s="11"/>
      <c r="G20" s="11"/>
      <c r="H20" s="11"/>
      <c r="I20" s="12"/>
    </row>
    <row r="21" spans="1:9" ht="12.75">
      <c r="A21" s="5">
        <v>4</v>
      </c>
      <c r="B21" s="6" t="s">
        <v>36</v>
      </c>
      <c r="C21" s="7"/>
      <c r="D21" s="6"/>
      <c r="E21" s="7"/>
      <c r="F21" s="13">
        <f>0.25*E51</f>
        <v>212.5</v>
      </c>
      <c r="G21" s="13">
        <f>F21*2.5</f>
        <v>531.25</v>
      </c>
      <c r="H21" s="13">
        <f>0.25*E53</f>
        <v>262.5</v>
      </c>
      <c r="I21" s="14">
        <f>H21*2.5</f>
        <v>656.25</v>
      </c>
    </row>
    <row r="22" spans="1:9" ht="12.75">
      <c r="A22" s="8"/>
      <c r="B22" s="9" t="s">
        <v>13</v>
      </c>
      <c r="C22" s="10"/>
      <c r="D22" s="9"/>
      <c r="E22" s="10"/>
      <c r="F22" s="15"/>
      <c r="G22" s="15"/>
      <c r="H22" s="15"/>
      <c r="I22" s="16"/>
    </row>
    <row r="23" spans="1:9" ht="12.75">
      <c r="A23" s="5"/>
      <c r="B23" s="6"/>
      <c r="C23" s="7"/>
      <c r="D23" s="6"/>
      <c r="E23" s="7"/>
      <c r="F23" s="13"/>
      <c r="G23" s="13"/>
      <c r="H23" s="13"/>
      <c r="I23" s="14"/>
    </row>
    <row r="24" spans="1:9" ht="12.75">
      <c r="A24" s="5">
        <v>5</v>
      </c>
      <c r="B24" s="6" t="s">
        <v>37</v>
      </c>
      <c r="C24" s="7"/>
      <c r="D24" s="6"/>
      <c r="E24" s="7"/>
      <c r="F24" s="13">
        <f>0.25*E51</f>
        <v>212.5</v>
      </c>
      <c r="G24" s="13">
        <f>F24*2.5</f>
        <v>531.25</v>
      </c>
      <c r="H24" s="13">
        <f>0.25*E53</f>
        <v>262.5</v>
      </c>
      <c r="I24" s="14">
        <f>H24*2.5</f>
        <v>656.25</v>
      </c>
    </row>
    <row r="25" spans="1:9" ht="12.75">
      <c r="A25" s="8"/>
      <c r="B25" s="9" t="s">
        <v>38</v>
      </c>
      <c r="C25" s="10"/>
      <c r="D25" s="9"/>
      <c r="E25" s="10"/>
      <c r="F25" s="15"/>
      <c r="G25" s="15"/>
      <c r="H25" s="15"/>
      <c r="I25" s="16"/>
    </row>
    <row r="26" spans="1:9" ht="12.75">
      <c r="A26" s="2"/>
      <c r="B26" s="3"/>
      <c r="C26" s="4"/>
      <c r="D26" s="3"/>
      <c r="E26" s="4"/>
      <c r="F26" s="11"/>
      <c r="G26" s="11"/>
      <c r="H26" s="11"/>
      <c r="I26" s="11"/>
    </row>
    <row r="27" spans="1:9" ht="12.75">
      <c r="A27" s="5">
        <v>6</v>
      </c>
      <c r="B27" s="6" t="s">
        <v>39</v>
      </c>
      <c r="C27" s="7"/>
      <c r="D27" s="6"/>
      <c r="E27" s="7"/>
      <c r="F27" s="13">
        <f>0.178*E51</f>
        <v>151.29999999999998</v>
      </c>
      <c r="G27" s="13">
        <f>F27*2.5</f>
        <v>378.24999999999994</v>
      </c>
      <c r="H27" s="13">
        <f>0.178*E53</f>
        <v>186.89999999999998</v>
      </c>
      <c r="I27" s="13">
        <f>H27*2.5</f>
        <v>467.24999999999994</v>
      </c>
    </row>
    <row r="28" spans="1:9" ht="12.75">
      <c r="A28" s="8"/>
      <c r="B28" s="9" t="s">
        <v>40</v>
      </c>
      <c r="C28" s="10"/>
      <c r="D28" s="9"/>
      <c r="E28" s="10"/>
      <c r="F28" s="15"/>
      <c r="G28" s="15"/>
      <c r="H28" s="15"/>
      <c r="I28" s="15"/>
    </row>
    <row r="29" spans="1:9" ht="12.75">
      <c r="A29" s="2"/>
      <c r="B29" s="3"/>
      <c r="C29" s="4"/>
      <c r="D29" s="3"/>
      <c r="E29" s="4"/>
      <c r="F29" s="11"/>
      <c r="G29" s="11"/>
      <c r="H29" s="11"/>
      <c r="I29" s="12"/>
    </row>
    <row r="30" spans="1:9" ht="12.75">
      <c r="A30" s="5">
        <v>7</v>
      </c>
      <c r="B30" s="6" t="s">
        <v>39</v>
      </c>
      <c r="C30" s="7"/>
      <c r="D30" s="6"/>
      <c r="E30" s="7"/>
      <c r="F30" s="13">
        <f>0.208*E51</f>
        <v>176.8</v>
      </c>
      <c r="G30" s="13">
        <f>F30*2.5</f>
        <v>442</v>
      </c>
      <c r="H30" s="13">
        <f>0.208*E53</f>
        <v>218.4</v>
      </c>
      <c r="I30" s="14">
        <f>H30*2.5</f>
        <v>546</v>
      </c>
    </row>
    <row r="31" spans="1:9" ht="12.75">
      <c r="A31" s="8"/>
      <c r="B31" s="9" t="s">
        <v>41</v>
      </c>
      <c r="C31" s="10"/>
      <c r="D31" s="9"/>
      <c r="E31" s="10"/>
      <c r="F31" s="15"/>
      <c r="G31" s="15"/>
      <c r="H31" s="15"/>
      <c r="I31" s="16"/>
    </row>
    <row r="32" spans="1:9" ht="12.75">
      <c r="A32" s="2"/>
      <c r="B32" s="3"/>
      <c r="C32" s="4"/>
      <c r="D32" s="3"/>
      <c r="E32" s="4"/>
      <c r="F32" s="11"/>
      <c r="G32" s="11"/>
      <c r="H32" s="11"/>
      <c r="I32" s="12"/>
    </row>
    <row r="33" spans="1:9" ht="12.75">
      <c r="A33" s="5">
        <v>8</v>
      </c>
      <c r="B33" s="6" t="s">
        <v>42</v>
      </c>
      <c r="C33" s="7"/>
      <c r="D33" s="6"/>
      <c r="E33" s="7"/>
      <c r="F33" s="13">
        <f>0.313*E51</f>
        <v>266.05</v>
      </c>
      <c r="G33" s="13">
        <f>F33*2.5</f>
        <v>665.125</v>
      </c>
      <c r="H33" s="13">
        <f>0.313*E53</f>
        <v>328.65</v>
      </c>
      <c r="I33" s="14">
        <f>H33*2.5</f>
        <v>821.625</v>
      </c>
    </row>
    <row r="34" spans="1:9" ht="12.75">
      <c r="A34" s="8"/>
      <c r="B34" s="9" t="s">
        <v>43</v>
      </c>
      <c r="C34" s="10"/>
      <c r="D34" s="9"/>
      <c r="E34" s="10"/>
      <c r="F34" s="15"/>
      <c r="G34" s="15"/>
      <c r="H34" s="15"/>
      <c r="I34" s="16"/>
    </row>
    <row r="35" spans="1:9" ht="12.75">
      <c r="A35" s="2"/>
      <c r="B35" s="3" t="s">
        <v>44</v>
      </c>
      <c r="C35" s="4"/>
      <c r="D35" s="3"/>
      <c r="E35" s="4"/>
      <c r="F35" s="11"/>
      <c r="G35" s="11"/>
      <c r="H35" s="11"/>
      <c r="I35" s="12"/>
    </row>
    <row r="36" spans="1:9" ht="12.75">
      <c r="A36" s="5">
        <v>9</v>
      </c>
      <c r="B36" s="6" t="s">
        <v>45</v>
      </c>
      <c r="C36" s="7"/>
      <c r="D36" s="6"/>
      <c r="E36" s="7"/>
      <c r="F36" s="13">
        <f>0.416*(E51+20)</f>
        <v>361.92</v>
      </c>
      <c r="G36" s="13">
        <f>F36*2.5</f>
        <v>904.8000000000001</v>
      </c>
      <c r="H36" s="13">
        <f>0.416*(E53+20)</f>
        <v>445.12000000000006</v>
      </c>
      <c r="I36" s="14">
        <f>H36*2.5</f>
        <v>1112.8000000000002</v>
      </c>
    </row>
    <row r="37" spans="1:9" ht="12.75">
      <c r="A37" s="8"/>
      <c r="B37" s="9" t="s">
        <v>33</v>
      </c>
      <c r="C37" s="10"/>
      <c r="D37" s="9"/>
      <c r="E37" s="10"/>
      <c r="F37" s="15"/>
      <c r="G37" s="15"/>
      <c r="H37" s="15"/>
      <c r="I37" s="16"/>
    </row>
    <row r="38" spans="1:9" ht="12.75">
      <c r="A38" s="2"/>
      <c r="B38" s="3" t="s">
        <v>46</v>
      </c>
      <c r="C38" s="4"/>
      <c r="D38" s="3"/>
      <c r="E38" s="4"/>
      <c r="F38" s="11"/>
      <c r="G38" s="11"/>
      <c r="H38" s="11"/>
      <c r="I38" s="12"/>
    </row>
    <row r="39" spans="1:9" ht="12.75">
      <c r="A39" s="5">
        <v>10</v>
      </c>
      <c r="B39" s="6" t="s">
        <v>47</v>
      </c>
      <c r="C39" s="7"/>
      <c r="D39" s="6"/>
      <c r="E39" s="7"/>
      <c r="F39" s="13">
        <f>0.313*E51</f>
        <v>266.05</v>
      </c>
      <c r="G39" s="13">
        <f>F39*2.5</f>
        <v>665.125</v>
      </c>
      <c r="H39" s="13">
        <f>0.313*E53</f>
        <v>328.65</v>
      </c>
      <c r="I39" s="14">
        <f>H39*2.5</f>
        <v>821.625</v>
      </c>
    </row>
    <row r="40" spans="1:9" ht="12.75">
      <c r="A40" s="8"/>
      <c r="B40" s="9" t="s">
        <v>33</v>
      </c>
      <c r="C40" s="10"/>
      <c r="D40" s="9"/>
      <c r="E40" s="10"/>
      <c r="F40" s="15"/>
      <c r="G40" s="15"/>
      <c r="H40" s="15"/>
      <c r="I40" s="16"/>
    </row>
    <row r="41" spans="1:9" ht="12.75">
      <c r="A41" s="2"/>
      <c r="B41" s="3" t="s">
        <v>44</v>
      </c>
      <c r="C41" s="4"/>
      <c r="D41" s="3"/>
      <c r="E41" s="4"/>
      <c r="F41" s="11"/>
      <c r="G41" s="11"/>
      <c r="H41" s="11"/>
      <c r="I41" s="11"/>
    </row>
    <row r="42" spans="1:9" ht="12.75">
      <c r="A42" s="5"/>
      <c r="B42" s="6" t="s">
        <v>47</v>
      </c>
      <c r="C42" s="7"/>
      <c r="D42" s="6"/>
      <c r="E42" s="7"/>
      <c r="F42" s="13">
        <f>0.416*E51</f>
        <v>353.6</v>
      </c>
      <c r="G42" s="13">
        <f>F42*2.5</f>
        <v>884</v>
      </c>
      <c r="H42" s="13">
        <f>0.416*E53</f>
        <v>436.8</v>
      </c>
      <c r="I42" s="13">
        <f>H42*2.5</f>
        <v>1092</v>
      </c>
    </row>
    <row r="43" spans="1:9" ht="12.75">
      <c r="A43" s="8"/>
      <c r="B43" s="9" t="s">
        <v>35</v>
      </c>
      <c r="C43" s="10"/>
      <c r="D43" s="9"/>
      <c r="E43" s="10"/>
      <c r="F43" s="15"/>
      <c r="G43" s="15"/>
      <c r="H43" s="15"/>
      <c r="I43" s="15"/>
    </row>
    <row r="44" spans="1:9" ht="12.75">
      <c r="A44" s="2"/>
      <c r="B44" s="3"/>
      <c r="C44" s="4"/>
      <c r="D44" s="3"/>
      <c r="E44" s="4"/>
      <c r="F44" s="11"/>
      <c r="G44" s="11"/>
      <c r="H44" s="11"/>
      <c r="I44" s="12"/>
    </row>
    <row r="45" spans="1:9" ht="12.75">
      <c r="A45" s="5">
        <v>11</v>
      </c>
      <c r="B45" s="6" t="s">
        <v>48</v>
      </c>
      <c r="C45" s="7"/>
      <c r="D45" s="6"/>
      <c r="E45" s="7"/>
      <c r="F45" s="13">
        <f>0.416*E51</f>
        <v>353.6</v>
      </c>
      <c r="G45" s="13">
        <f>F45*2.5</f>
        <v>884</v>
      </c>
      <c r="H45" s="13">
        <f>0.416*E53</f>
        <v>436.8</v>
      </c>
      <c r="I45" s="14">
        <f>H45*2.5</f>
        <v>1092</v>
      </c>
    </row>
    <row r="46" spans="1:9" ht="12.75">
      <c r="A46" s="8"/>
      <c r="B46" s="9" t="s">
        <v>35</v>
      </c>
      <c r="C46" s="10"/>
      <c r="D46" s="9"/>
      <c r="E46" s="10"/>
      <c r="F46" s="15"/>
      <c r="G46" s="15"/>
      <c r="H46" s="15"/>
      <c r="I46" s="16"/>
    </row>
    <row r="47" spans="1:9" ht="12.75">
      <c r="A47" s="2"/>
      <c r="B47" s="3"/>
      <c r="C47" s="4"/>
      <c r="D47" s="3"/>
      <c r="E47" s="4"/>
      <c r="F47" s="11"/>
      <c r="G47" s="11"/>
      <c r="H47" s="11"/>
      <c r="I47" s="12"/>
    </row>
    <row r="48" spans="1:9" ht="12.75">
      <c r="A48" s="5">
        <v>12</v>
      </c>
      <c r="B48" s="6" t="s">
        <v>48</v>
      </c>
      <c r="C48" s="7"/>
      <c r="D48" s="6"/>
      <c r="E48" s="7"/>
      <c r="F48" s="13">
        <f>0.625*E51</f>
        <v>531.25</v>
      </c>
      <c r="G48" s="13">
        <f>F48*2.5</f>
        <v>1328.125</v>
      </c>
      <c r="H48" s="13">
        <f>0.625*E53</f>
        <v>656.25</v>
      </c>
      <c r="I48" s="14">
        <f>H48*2.5</f>
        <v>1640.625</v>
      </c>
    </row>
    <row r="49" spans="1:9" ht="12.75">
      <c r="A49" s="8"/>
      <c r="B49" s="9" t="s">
        <v>49</v>
      </c>
      <c r="C49" s="10"/>
      <c r="D49" s="9"/>
      <c r="E49" s="10"/>
      <c r="F49" s="15"/>
      <c r="G49" s="15"/>
      <c r="H49" s="15"/>
      <c r="I49" s="16"/>
    </row>
    <row r="51" spans="2:5" ht="12.75">
      <c r="B51" t="s">
        <v>50</v>
      </c>
      <c r="E51" s="25">
        <v>850</v>
      </c>
    </row>
    <row r="53" spans="2:5" ht="12.75">
      <c r="B53" t="s">
        <v>29</v>
      </c>
      <c r="E53" s="25">
        <v>1050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0.8515625" style="0" customWidth="1"/>
    <col min="2" max="2" width="39.421875" style="0" customWidth="1"/>
    <col min="3" max="3" width="37.421875" style="0" customWidth="1"/>
    <col min="4" max="4" width="0.42578125" style="0" customWidth="1"/>
    <col min="5" max="5" width="0.5625" style="0" customWidth="1"/>
  </cols>
  <sheetData>
    <row r="1" spans="1:4" s="30" customFormat="1" ht="30" customHeight="1">
      <c r="A1" s="78" t="s">
        <v>68</v>
      </c>
      <c r="B1" s="79"/>
      <c r="C1" s="79"/>
      <c r="D1" s="80"/>
    </row>
    <row r="2" spans="1:4" ht="9" customHeight="1">
      <c r="A2" s="81"/>
      <c r="B2" s="82"/>
      <c r="C2" s="82"/>
      <c r="D2" s="83"/>
    </row>
    <row r="3" spans="1:4" ht="6.75" customHeight="1" thickBot="1">
      <c r="A3" s="84"/>
      <c r="B3" s="85"/>
      <c r="C3" s="85"/>
      <c r="D3" s="86"/>
    </row>
    <row r="4" spans="1:4" ht="48.75" customHeight="1" thickBot="1">
      <c r="A4" s="32" t="s">
        <v>51</v>
      </c>
      <c r="B4" s="32" t="s">
        <v>53</v>
      </c>
      <c r="C4" s="32" t="s">
        <v>54</v>
      </c>
      <c r="D4" s="31"/>
    </row>
    <row r="5" spans="1:8" ht="54" customHeight="1">
      <c r="A5" s="34" t="s">
        <v>52</v>
      </c>
      <c r="B5" s="36">
        <v>780</v>
      </c>
      <c r="C5" s="37">
        <v>850</v>
      </c>
      <c r="D5" s="30"/>
      <c r="F5" s="44"/>
      <c r="G5" s="45"/>
      <c r="H5" s="46"/>
    </row>
    <row r="6" spans="1:8" ht="53.25" customHeight="1">
      <c r="A6" s="35" t="s">
        <v>55</v>
      </c>
      <c r="B6" s="36">
        <v>950</v>
      </c>
      <c r="C6" s="37">
        <v>1000</v>
      </c>
      <c r="D6" s="30"/>
      <c r="F6" s="47"/>
      <c r="G6" s="40"/>
      <c r="H6" s="48"/>
    </row>
    <row r="7" spans="1:8" ht="58.5" customHeight="1" thickBot="1">
      <c r="A7" s="35" t="s">
        <v>56</v>
      </c>
      <c r="B7" s="36">
        <v>1100</v>
      </c>
      <c r="C7" s="37">
        <v>1300</v>
      </c>
      <c r="D7" s="30"/>
      <c r="F7" s="49"/>
      <c r="G7" s="50"/>
      <c r="H7" s="51"/>
    </row>
    <row r="8" spans="1:4" ht="57.75" customHeight="1">
      <c r="A8" s="35" t="s">
        <v>57</v>
      </c>
      <c r="B8" s="36"/>
      <c r="C8" s="37"/>
      <c r="D8" s="30"/>
    </row>
    <row r="9" spans="1:4" ht="38.25" customHeight="1">
      <c r="A9" s="35" t="s">
        <v>102</v>
      </c>
      <c r="B9" s="60">
        <v>1250</v>
      </c>
      <c r="C9" s="60">
        <v>1400</v>
      </c>
      <c r="D9" s="30"/>
    </row>
    <row r="10" spans="2:3" ht="12.75">
      <c r="B10" s="30"/>
      <c r="C10" s="30"/>
    </row>
    <row r="11" spans="1:3" ht="12.75">
      <c r="A11" s="30"/>
      <c r="B11" s="30"/>
      <c r="C11" s="30"/>
    </row>
  </sheetData>
  <sheetProtection/>
  <mergeCells count="1">
    <mergeCell ref="A1:D3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2.140625" style="0" customWidth="1"/>
    <col min="2" max="2" width="17.7109375" style="0" customWidth="1"/>
  </cols>
  <sheetData>
    <row r="1" spans="1:3" ht="24.75" customHeight="1">
      <c r="A1" s="70" t="s">
        <v>115</v>
      </c>
      <c r="B1" s="71">
        <v>1720</v>
      </c>
      <c r="C1" s="72"/>
    </row>
    <row r="2" spans="1:3" ht="30" customHeight="1">
      <c r="A2" s="73" t="s">
        <v>116</v>
      </c>
      <c r="B2" s="74">
        <v>2800</v>
      </c>
      <c r="C2" s="72"/>
    </row>
    <row r="3" spans="1:3" ht="24.75" customHeight="1">
      <c r="A3" s="73" t="s">
        <v>117</v>
      </c>
      <c r="B3" s="74">
        <v>3500</v>
      </c>
      <c r="C3" s="72"/>
    </row>
    <row r="4" spans="1:3" ht="27.75" customHeight="1">
      <c r="A4" s="73" t="s">
        <v>118</v>
      </c>
      <c r="B4" s="74">
        <v>2680</v>
      </c>
      <c r="C4" s="72"/>
    </row>
    <row r="5" spans="1:3" ht="27" customHeight="1">
      <c r="A5" s="73" t="s">
        <v>119</v>
      </c>
      <c r="B5" s="74">
        <v>3700</v>
      </c>
      <c r="C5" s="72"/>
    </row>
    <row r="6" spans="1:3" ht="32.25" customHeight="1" thickBot="1">
      <c r="A6" s="75" t="s">
        <v>120</v>
      </c>
      <c r="B6" s="76">
        <v>6100</v>
      </c>
      <c r="C6" s="72"/>
    </row>
    <row r="7" spans="1:3" ht="20.25">
      <c r="A7" s="77" t="s">
        <v>72</v>
      </c>
      <c r="B7" s="77" t="s">
        <v>121</v>
      </c>
      <c r="C7" s="7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9.421875" style="0" customWidth="1"/>
    <col min="2" max="2" width="45.57421875" style="0" customWidth="1"/>
    <col min="3" max="3" width="77.7109375" style="0" customWidth="1"/>
    <col min="4" max="4" width="12.7109375" style="0" customWidth="1"/>
  </cols>
  <sheetData>
    <row r="1" spans="1:4" ht="12.75">
      <c r="A1" s="78" t="s">
        <v>69</v>
      </c>
      <c r="B1" s="79"/>
      <c r="C1" s="79"/>
      <c r="D1" s="80"/>
    </row>
    <row r="2" spans="1:4" ht="12.75">
      <c r="A2" s="81"/>
      <c r="B2" s="82"/>
      <c r="C2" s="82"/>
      <c r="D2" s="83"/>
    </row>
    <row r="3" spans="1:4" ht="13.5" thickBot="1">
      <c r="A3" s="84"/>
      <c r="B3" s="85"/>
      <c r="C3" s="85"/>
      <c r="D3" s="86"/>
    </row>
    <row r="4" spans="1:4" ht="42.75" customHeight="1">
      <c r="A4" s="32" t="s">
        <v>51</v>
      </c>
      <c r="B4" s="32" t="s">
        <v>58</v>
      </c>
      <c r="C4" s="32" t="s">
        <v>59</v>
      </c>
      <c r="D4" s="31"/>
    </row>
    <row r="5" spans="1:4" ht="60.75" customHeight="1">
      <c r="A5" s="34" t="s">
        <v>60</v>
      </c>
      <c r="B5" s="36"/>
      <c r="C5" s="37"/>
      <c r="D5" s="30"/>
    </row>
    <row r="6" spans="1:4" ht="35.25">
      <c r="A6" s="33" t="s">
        <v>61</v>
      </c>
      <c r="B6" s="36"/>
      <c r="C6" s="37"/>
      <c r="D6" s="30"/>
    </row>
    <row r="7" spans="1:4" ht="35.25">
      <c r="A7" s="33" t="s">
        <v>62</v>
      </c>
      <c r="B7" s="36"/>
      <c r="C7" s="37"/>
      <c r="D7" s="30"/>
    </row>
    <row r="8" spans="1:4" ht="35.25">
      <c r="A8" s="35" t="s">
        <v>63</v>
      </c>
      <c r="B8" s="36" t="s">
        <v>124</v>
      </c>
      <c r="C8" s="37" t="s">
        <v>123</v>
      </c>
      <c r="D8" s="30"/>
    </row>
    <row r="9" spans="1:4" ht="13.5" thickBot="1">
      <c r="A9" s="30"/>
      <c r="B9" s="52"/>
      <c r="C9" s="30"/>
      <c r="D9" s="30"/>
    </row>
    <row r="10" ht="12.75">
      <c r="B10" s="53"/>
    </row>
    <row r="11" ht="12.75">
      <c r="B11" s="54"/>
    </row>
    <row r="12" ht="12.75">
      <c r="B12" s="54"/>
    </row>
    <row r="13" ht="12.75">
      <c r="B13" s="54"/>
    </row>
    <row r="14" ht="12.75">
      <c r="B14" s="54"/>
    </row>
    <row r="15" ht="12.75">
      <c r="B15" s="54"/>
    </row>
    <row r="16" ht="12.75">
      <c r="B16" s="54"/>
    </row>
    <row r="17" ht="12.75">
      <c r="B17" s="54"/>
    </row>
    <row r="18" ht="12.75">
      <c r="B18" s="54"/>
    </row>
    <row r="19" ht="13.5" thickBot="1">
      <c r="B19" s="55"/>
    </row>
  </sheetData>
  <sheetProtection/>
  <mergeCells count="1">
    <mergeCell ref="A1:D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1.00390625" style="0" customWidth="1"/>
    <col min="2" max="2" width="1.421875" style="0" customWidth="1"/>
    <col min="3" max="3" width="42.00390625" style="0" customWidth="1"/>
    <col min="4" max="4" width="6.00390625" style="0" customWidth="1"/>
    <col min="8" max="8" width="3.28125" style="0" customWidth="1"/>
    <col min="9" max="9" width="9.140625" style="0" hidden="1" customWidth="1"/>
  </cols>
  <sheetData>
    <row r="1" spans="1:4" ht="12.75">
      <c r="A1" s="78" t="s">
        <v>70</v>
      </c>
      <c r="B1" s="79"/>
      <c r="C1" s="79"/>
      <c r="D1" s="80"/>
    </row>
    <row r="2" spans="1:4" ht="12.75">
      <c r="A2" s="81"/>
      <c r="B2" s="82"/>
      <c r="C2" s="82"/>
      <c r="D2" s="83"/>
    </row>
    <row r="3" spans="1:4" ht="24" customHeight="1" thickBot="1">
      <c r="A3" s="84"/>
      <c r="B3" s="85"/>
      <c r="C3" s="85"/>
      <c r="D3" s="86"/>
    </row>
    <row r="4" spans="1:4" ht="15.75" thickBot="1">
      <c r="A4" s="32" t="s">
        <v>51</v>
      </c>
      <c r="B4" s="32"/>
      <c r="C4" s="32" t="s">
        <v>54</v>
      </c>
      <c r="D4" s="31"/>
    </row>
    <row r="5" spans="1:9" ht="47.25" customHeight="1">
      <c r="A5" s="34" t="s">
        <v>64</v>
      </c>
      <c r="B5" s="36"/>
      <c r="C5" s="37">
        <v>2920</v>
      </c>
      <c r="D5" s="56"/>
      <c r="E5" s="44"/>
      <c r="F5" s="45"/>
      <c r="G5" s="45"/>
      <c r="H5" s="45"/>
      <c r="I5" s="46"/>
    </row>
    <row r="6" spans="1:9" ht="35.25">
      <c r="A6" s="33" t="s">
        <v>66</v>
      </c>
      <c r="B6" s="36"/>
      <c r="C6" s="37">
        <v>4870</v>
      </c>
      <c r="D6" s="56"/>
      <c r="E6" s="47"/>
      <c r="F6" s="40"/>
      <c r="G6" s="40"/>
      <c r="H6" s="40"/>
      <c r="I6" s="48"/>
    </row>
    <row r="7" spans="1:9" ht="35.25">
      <c r="A7" s="33" t="s">
        <v>65</v>
      </c>
      <c r="B7" s="36"/>
      <c r="C7" s="37">
        <v>3650</v>
      </c>
      <c r="D7" s="56"/>
      <c r="E7" s="47"/>
      <c r="F7" s="40"/>
      <c r="G7" s="40"/>
      <c r="H7" s="40"/>
      <c r="I7" s="48"/>
    </row>
    <row r="8" spans="1:9" ht="35.25">
      <c r="A8" s="33" t="s">
        <v>97</v>
      </c>
      <c r="B8" s="36"/>
      <c r="C8" s="37">
        <v>6330</v>
      </c>
      <c r="D8" s="56"/>
      <c r="E8" s="47"/>
      <c r="F8" s="40"/>
      <c r="G8" s="40"/>
      <c r="H8" s="40"/>
      <c r="I8" s="48"/>
    </row>
    <row r="9" spans="1:9" ht="35.25">
      <c r="A9" s="33" t="s">
        <v>98</v>
      </c>
      <c r="B9" s="36"/>
      <c r="C9" s="37">
        <v>7460</v>
      </c>
      <c r="D9" s="56"/>
      <c r="E9" s="47"/>
      <c r="F9" s="40"/>
      <c r="G9" s="40"/>
      <c r="H9" s="40"/>
      <c r="I9" s="48"/>
    </row>
    <row r="10" spans="1:9" ht="35.25">
      <c r="A10" s="33" t="s">
        <v>99</v>
      </c>
      <c r="B10" s="36"/>
      <c r="C10" s="37">
        <v>8030</v>
      </c>
      <c r="D10" s="56"/>
      <c r="E10" s="47"/>
      <c r="F10" s="40"/>
      <c r="G10" s="40"/>
      <c r="H10" s="40"/>
      <c r="I10" s="48"/>
    </row>
    <row r="11" spans="1:9" ht="35.25">
      <c r="A11" s="33" t="s">
        <v>100</v>
      </c>
      <c r="B11" s="36"/>
      <c r="C11" s="37">
        <v>7300</v>
      </c>
      <c r="D11" s="56"/>
      <c r="E11" s="47"/>
      <c r="F11" s="40"/>
      <c r="G11" s="40"/>
      <c r="H11" s="40"/>
      <c r="I11" s="48"/>
    </row>
    <row r="12" spans="1:9" ht="35.25">
      <c r="A12" s="33" t="s">
        <v>101</v>
      </c>
      <c r="B12" s="36"/>
      <c r="C12" s="37">
        <v>8930</v>
      </c>
      <c r="D12" s="56"/>
      <c r="E12" s="47"/>
      <c r="F12" s="40"/>
      <c r="G12" s="40"/>
      <c r="H12" s="40"/>
      <c r="I12" s="48"/>
    </row>
    <row r="13" spans="1:9" ht="34.5">
      <c r="A13" s="33" t="s">
        <v>67</v>
      </c>
      <c r="B13" s="36"/>
      <c r="C13" s="38"/>
      <c r="D13" s="56"/>
      <c r="E13" s="47"/>
      <c r="F13" s="40"/>
      <c r="G13" s="40"/>
      <c r="H13" s="40"/>
      <c r="I13" s="48"/>
    </row>
    <row r="14" spans="1:9" ht="12.75">
      <c r="A14" s="30"/>
      <c r="B14" s="30"/>
      <c r="C14" s="30"/>
      <c r="D14" s="56"/>
      <c r="E14" s="47"/>
      <c r="F14" s="40"/>
      <c r="G14" s="40"/>
      <c r="H14" s="40"/>
      <c r="I14" s="48"/>
    </row>
    <row r="15" spans="5:9" ht="12.75">
      <c r="E15" s="47"/>
      <c r="F15" s="40"/>
      <c r="G15" s="40"/>
      <c r="H15" s="40"/>
      <c r="I15" s="48"/>
    </row>
    <row r="16" spans="5:9" ht="13.5" thickBot="1">
      <c r="E16" s="49"/>
      <c r="F16" s="50"/>
      <c r="G16" s="50"/>
      <c r="H16" s="50"/>
      <c r="I16" s="51"/>
    </row>
  </sheetData>
  <sheetProtection/>
  <mergeCells count="1"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6" max="6" width="10.140625" style="0" bestFit="1" customWidth="1"/>
  </cols>
  <sheetData>
    <row r="1" ht="12.75">
      <c r="A1" t="s">
        <v>30</v>
      </c>
    </row>
    <row r="2" ht="12.75">
      <c r="B2" t="s">
        <v>125</v>
      </c>
    </row>
    <row r="3" ht="12.75">
      <c r="A3" t="s">
        <v>126</v>
      </c>
    </row>
    <row r="5" spans="1:8" ht="17.25">
      <c r="A5" t="s">
        <v>2</v>
      </c>
      <c r="D5" s="65" t="s">
        <v>71</v>
      </c>
      <c r="E5" s="62"/>
      <c r="F5" s="63"/>
      <c r="H5" s="64"/>
    </row>
    <row r="6" ht="27" customHeight="1">
      <c r="F6" s="61">
        <v>45139</v>
      </c>
    </row>
    <row r="7" spans="1:9" ht="12.75">
      <c r="A7" s="21"/>
      <c r="B7" s="39"/>
      <c r="C7" s="4"/>
      <c r="D7" s="4"/>
      <c r="E7" s="4"/>
      <c r="F7" s="4"/>
      <c r="G7" s="40"/>
      <c r="H7" s="40"/>
      <c r="I7" s="40"/>
    </row>
    <row r="8" spans="1:6" ht="12.75">
      <c r="A8" s="5" t="s">
        <v>0</v>
      </c>
      <c r="B8" t="s">
        <v>3</v>
      </c>
      <c r="C8" s="7"/>
      <c r="D8" s="7" t="s">
        <v>72</v>
      </c>
      <c r="E8" s="7" t="s">
        <v>73</v>
      </c>
      <c r="F8" s="7" t="s">
        <v>74</v>
      </c>
    </row>
    <row r="9" spans="1:9" ht="12.75">
      <c r="A9" s="23"/>
      <c r="B9" s="41"/>
      <c r="C9" s="10"/>
      <c r="D9" s="10"/>
      <c r="E9" s="10"/>
      <c r="F9" s="10"/>
      <c r="G9" s="40"/>
      <c r="H9" s="40"/>
      <c r="I9" s="40"/>
    </row>
    <row r="10" spans="1:6" ht="12.75">
      <c r="A10" s="22"/>
      <c r="C10" s="7"/>
      <c r="D10" s="7"/>
      <c r="E10" s="7"/>
      <c r="F10" s="7"/>
    </row>
    <row r="11" spans="1:6" ht="12.75">
      <c r="A11" s="5">
        <v>1</v>
      </c>
      <c r="B11" t="s">
        <v>75</v>
      </c>
      <c r="C11" s="7"/>
      <c r="D11" s="42" t="s">
        <v>76</v>
      </c>
      <c r="E11" s="43">
        <v>300</v>
      </c>
      <c r="F11" s="43">
        <v>380</v>
      </c>
    </row>
    <row r="12" spans="1:9" ht="12.75">
      <c r="A12" s="23"/>
      <c r="B12" s="41"/>
      <c r="C12" s="10"/>
      <c r="D12" s="10"/>
      <c r="E12" s="10"/>
      <c r="F12" s="10"/>
      <c r="G12" s="40"/>
      <c r="H12" s="40"/>
      <c r="I12" s="40"/>
    </row>
    <row r="13" spans="1:6" ht="12.75">
      <c r="A13" s="22"/>
      <c r="C13" s="7"/>
      <c r="D13" s="7"/>
      <c r="E13" s="7"/>
      <c r="F13" s="7"/>
    </row>
    <row r="14" spans="1:6" ht="12.75">
      <c r="A14" s="5">
        <v>2</v>
      </c>
      <c r="B14" t="s">
        <v>75</v>
      </c>
      <c r="C14" s="7"/>
      <c r="D14" s="42" t="s">
        <v>77</v>
      </c>
      <c r="E14" s="43">
        <v>360</v>
      </c>
      <c r="F14" s="43">
        <v>480</v>
      </c>
    </row>
    <row r="15" spans="1:9" ht="12.75">
      <c r="A15" s="23"/>
      <c r="B15" s="41" t="s">
        <v>78</v>
      </c>
      <c r="C15" s="10"/>
      <c r="D15" s="10"/>
      <c r="E15" s="10"/>
      <c r="F15" s="10"/>
      <c r="G15" s="40"/>
      <c r="H15" s="40"/>
      <c r="I15" s="40"/>
    </row>
    <row r="16" spans="1:6" ht="12.75">
      <c r="A16" s="22"/>
      <c r="C16" s="7"/>
      <c r="D16" s="7"/>
      <c r="E16" s="7"/>
      <c r="F16" s="7"/>
    </row>
    <row r="17" spans="1:6" ht="12.75">
      <c r="A17" s="5">
        <v>3</v>
      </c>
      <c r="B17" t="s">
        <v>79</v>
      </c>
      <c r="C17" s="7"/>
      <c r="D17" s="42" t="s">
        <v>77</v>
      </c>
      <c r="E17" s="43">
        <v>280</v>
      </c>
      <c r="F17" s="43">
        <v>380</v>
      </c>
    </row>
    <row r="18" spans="1:9" ht="12.75">
      <c r="A18" s="23"/>
      <c r="B18" s="41"/>
      <c r="C18" s="10"/>
      <c r="D18" s="10"/>
      <c r="E18" s="10"/>
      <c r="F18" s="10"/>
      <c r="G18" s="40"/>
      <c r="H18" s="40"/>
      <c r="I18" s="40"/>
    </row>
    <row r="19" spans="1:6" ht="12.75">
      <c r="A19" s="22"/>
      <c r="C19" s="7"/>
      <c r="D19" s="7"/>
      <c r="E19" s="7"/>
      <c r="F19" s="7"/>
    </row>
    <row r="20" spans="1:6" ht="12.75">
      <c r="A20" s="5">
        <v>4</v>
      </c>
      <c r="B20" t="s">
        <v>80</v>
      </c>
      <c r="C20" s="7"/>
      <c r="D20" s="42" t="s">
        <v>81</v>
      </c>
      <c r="E20" s="43">
        <v>300</v>
      </c>
      <c r="F20" s="43">
        <v>400</v>
      </c>
    </row>
    <row r="21" spans="1:9" ht="12.75">
      <c r="A21" s="23"/>
      <c r="B21" s="41"/>
      <c r="C21" s="10"/>
      <c r="D21" s="10"/>
      <c r="E21" s="10"/>
      <c r="F21" s="10"/>
      <c r="G21" s="40"/>
      <c r="H21" s="40"/>
      <c r="I21" s="40"/>
    </row>
    <row r="22" spans="1:6" ht="12.75">
      <c r="A22" s="22"/>
      <c r="C22" s="7"/>
      <c r="D22" s="7"/>
      <c r="E22" s="7"/>
      <c r="F22" s="7"/>
    </row>
    <row r="23" spans="1:6" ht="12.75">
      <c r="A23" s="5">
        <v>5</v>
      </c>
      <c r="B23" t="s">
        <v>82</v>
      </c>
      <c r="C23" s="7"/>
      <c r="D23" s="42" t="s">
        <v>76</v>
      </c>
      <c r="E23" s="43">
        <v>300</v>
      </c>
      <c r="F23" s="43">
        <v>400</v>
      </c>
    </row>
    <row r="24" spans="1:9" ht="12.75">
      <c r="A24" s="23"/>
      <c r="B24" s="41" t="s">
        <v>83</v>
      </c>
      <c r="C24" s="10"/>
      <c r="D24" s="10"/>
      <c r="E24" s="10"/>
      <c r="F24" s="10"/>
      <c r="G24" s="40"/>
      <c r="H24" s="40"/>
      <c r="I24" s="40"/>
    </row>
    <row r="25" spans="1:6" ht="12.75">
      <c r="A25" s="22"/>
      <c r="C25" s="7"/>
      <c r="D25" s="7"/>
      <c r="E25" s="7"/>
      <c r="F25" s="7"/>
    </row>
    <row r="26" spans="1:6" ht="12.75">
      <c r="A26" s="5">
        <v>6</v>
      </c>
      <c r="B26" t="s">
        <v>84</v>
      </c>
      <c r="C26" s="7"/>
      <c r="D26" s="43" t="s">
        <v>85</v>
      </c>
      <c r="E26" s="43">
        <v>380</v>
      </c>
      <c r="F26" s="43">
        <v>490</v>
      </c>
    </row>
    <row r="27" spans="1:9" ht="12.75">
      <c r="A27" s="23"/>
      <c r="B27" s="41"/>
      <c r="C27" s="10"/>
      <c r="D27" s="10"/>
      <c r="E27" s="10"/>
      <c r="F27" s="10"/>
      <c r="G27" s="40"/>
      <c r="H27" s="40"/>
      <c r="I27" s="40"/>
    </row>
    <row r="28" spans="1:6" ht="12.75">
      <c r="A28" s="22"/>
      <c r="C28" s="7"/>
      <c r="D28" s="7"/>
      <c r="E28" s="7"/>
      <c r="F28" s="7"/>
    </row>
    <row r="29" spans="1:6" ht="12.75">
      <c r="A29" s="5">
        <v>7</v>
      </c>
      <c r="B29" t="s">
        <v>86</v>
      </c>
      <c r="C29" s="7"/>
      <c r="D29" s="43" t="s">
        <v>85</v>
      </c>
      <c r="E29" s="43">
        <v>300</v>
      </c>
      <c r="F29" s="43">
        <v>360</v>
      </c>
    </row>
    <row r="30" spans="1:9" ht="12.75">
      <c r="A30" s="23"/>
      <c r="B30" s="41"/>
      <c r="C30" s="10"/>
      <c r="D30" s="10"/>
      <c r="E30" s="10"/>
      <c r="F30" s="10"/>
      <c r="G30" s="40"/>
      <c r="H30" s="40"/>
      <c r="I30" s="40"/>
    </row>
    <row r="31" spans="1:6" ht="12.75">
      <c r="A31" s="22"/>
      <c r="C31" s="7"/>
      <c r="D31" s="7"/>
      <c r="E31" s="7"/>
      <c r="F31" s="7"/>
    </row>
    <row r="32" spans="1:6" ht="12.75">
      <c r="A32" s="5">
        <v>8</v>
      </c>
      <c r="B32" t="s">
        <v>87</v>
      </c>
      <c r="C32" s="7"/>
      <c r="D32" s="43" t="s">
        <v>85</v>
      </c>
      <c r="E32" s="43">
        <v>300</v>
      </c>
      <c r="F32" s="43">
        <v>360</v>
      </c>
    </row>
    <row r="33" spans="1:9" ht="12.75">
      <c r="A33" s="23"/>
      <c r="B33" s="41"/>
      <c r="C33" s="10"/>
      <c r="D33" s="10"/>
      <c r="E33" s="10"/>
      <c r="F33" s="10"/>
      <c r="G33" s="40"/>
      <c r="H33" s="40"/>
      <c r="I33" s="40"/>
    </row>
    <row r="34" spans="1:6" ht="12.75">
      <c r="A34" s="22"/>
      <c r="C34" s="7"/>
      <c r="D34" s="7"/>
      <c r="E34" s="7"/>
      <c r="F34" s="7"/>
    </row>
    <row r="35" spans="1:6" ht="12.75">
      <c r="A35" s="5">
        <v>9</v>
      </c>
      <c r="B35" t="s">
        <v>88</v>
      </c>
      <c r="C35" s="7"/>
      <c r="D35" s="42" t="s">
        <v>76</v>
      </c>
      <c r="E35" s="43">
        <v>120</v>
      </c>
      <c r="F35" s="43">
        <v>160</v>
      </c>
    </row>
    <row r="36" spans="1:9" ht="12.75">
      <c r="A36" s="23"/>
      <c r="B36" s="41"/>
      <c r="C36" s="10"/>
      <c r="D36" s="10"/>
      <c r="E36" s="10"/>
      <c r="F36" s="10"/>
      <c r="G36" s="40"/>
      <c r="H36" s="40"/>
      <c r="I36" s="40"/>
    </row>
    <row r="37" spans="1:6" ht="12.75">
      <c r="A37" s="22"/>
      <c r="C37" s="7"/>
      <c r="D37" s="7"/>
      <c r="E37" s="7"/>
      <c r="F37" s="7"/>
    </row>
    <row r="38" spans="1:6" ht="12.75">
      <c r="A38" s="5">
        <v>10</v>
      </c>
      <c r="B38" t="s">
        <v>89</v>
      </c>
      <c r="C38" s="7"/>
      <c r="D38" s="43" t="s">
        <v>85</v>
      </c>
      <c r="E38" s="43">
        <v>120</v>
      </c>
      <c r="F38" s="43">
        <v>140</v>
      </c>
    </row>
    <row r="39" spans="1:9" ht="12.75">
      <c r="A39" s="23"/>
      <c r="B39" s="41" t="s">
        <v>122</v>
      </c>
      <c r="C39" s="10"/>
      <c r="D39" s="10"/>
      <c r="E39" s="10">
        <v>140</v>
      </c>
      <c r="F39" s="10">
        <v>160</v>
      </c>
      <c r="G39" s="40"/>
      <c r="H39" s="40"/>
      <c r="I39" s="40"/>
    </row>
    <row r="40" spans="1:6" ht="12.75">
      <c r="A40" s="22"/>
      <c r="C40" s="7"/>
      <c r="D40" s="7"/>
      <c r="E40" s="7"/>
      <c r="F40" s="7"/>
    </row>
    <row r="41" spans="1:6" ht="12.75">
      <c r="A41" s="5">
        <v>11</v>
      </c>
      <c r="B41" t="s">
        <v>90</v>
      </c>
      <c r="C41" s="7"/>
      <c r="D41" s="42" t="s">
        <v>76</v>
      </c>
      <c r="E41" s="43">
        <v>90</v>
      </c>
      <c r="F41" s="43">
        <v>110</v>
      </c>
    </row>
    <row r="42" spans="1:6" ht="12.75">
      <c r="A42" s="23"/>
      <c r="B42" s="41" t="s">
        <v>91</v>
      </c>
      <c r="C42" s="10"/>
      <c r="D42" s="10"/>
      <c r="E42" s="10"/>
      <c r="F42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100.140625" style="0" customWidth="1"/>
    <col min="2" max="2" width="40.421875" style="0" customWidth="1"/>
    <col min="3" max="3" width="39.8515625" style="0" customWidth="1"/>
    <col min="4" max="4" width="0.42578125" style="0" customWidth="1"/>
  </cols>
  <sheetData>
    <row r="1" spans="1:4" ht="12.75">
      <c r="A1" s="78" t="s">
        <v>92</v>
      </c>
      <c r="B1" s="79"/>
      <c r="C1" s="79"/>
      <c r="D1" s="80"/>
    </row>
    <row r="2" spans="1:4" ht="12.75">
      <c r="A2" s="81"/>
      <c r="B2" s="82"/>
      <c r="C2" s="82"/>
      <c r="D2" s="83"/>
    </row>
    <row r="3" spans="1:4" ht="33" customHeight="1" thickBot="1">
      <c r="A3" s="84"/>
      <c r="B3" s="85"/>
      <c r="C3" s="85"/>
      <c r="D3" s="86"/>
    </row>
    <row r="4" spans="1:4" ht="39.75" customHeight="1">
      <c r="A4" s="32" t="s">
        <v>93</v>
      </c>
      <c r="B4" s="32" t="s">
        <v>53</v>
      </c>
      <c r="C4" s="32" t="s">
        <v>54</v>
      </c>
      <c r="D4" s="31"/>
    </row>
    <row r="5" spans="1:4" ht="45" customHeight="1">
      <c r="A5" s="34" t="s">
        <v>103</v>
      </c>
      <c r="B5" s="36"/>
      <c r="C5" s="37"/>
      <c r="D5" s="30"/>
    </row>
    <row r="6" spans="1:4" ht="42" customHeight="1">
      <c r="A6" s="33" t="s">
        <v>94</v>
      </c>
      <c r="B6" s="36"/>
      <c r="C6" s="37"/>
      <c r="D6" s="30"/>
    </row>
    <row r="7" spans="1:4" ht="42" customHeight="1">
      <c r="A7" s="33" t="s">
        <v>95</v>
      </c>
      <c r="B7" s="36"/>
      <c r="C7" s="37"/>
      <c r="D7" s="30"/>
    </row>
    <row r="8" spans="1:4" ht="40.5" customHeight="1" thickBot="1">
      <c r="A8" s="57" t="s">
        <v>96</v>
      </c>
      <c r="B8" s="58"/>
      <c r="C8" s="59"/>
      <c r="D8" s="30"/>
    </row>
    <row r="9" spans="1:3" ht="12.75">
      <c r="A9" s="44"/>
      <c r="B9" s="45"/>
      <c r="C9" s="46"/>
    </row>
    <row r="10" spans="1:3" ht="12.75">
      <c r="A10" s="47"/>
      <c r="B10" s="40"/>
      <c r="C10" s="48"/>
    </row>
    <row r="11" spans="1:3" ht="12.75">
      <c r="A11" s="47"/>
      <c r="B11" s="40"/>
      <c r="C11" s="48"/>
    </row>
    <row r="12" spans="1:3" ht="12.75">
      <c r="A12" s="47"/>
      <c r="B12" s="40"/>
      <c r="C12" s="48"/>
    </row>
    <row r="13" spans="1:3" ht="12.75">
      <c r="A13" s="47"/>
      <c r="B13" s="40"/>
      <c r="C13" s="48"/>
    </row>
    <row r="14" spans="1:3" ht="12.75">
      <c r="A14" s="47"/>
      <c r="B14" s="40"/>
      <c r="C14" s="48"/>
    </row>
    <row r="15" spans="1:3" ht="12.75">
      <c r="A15" s="47"/>
      <c r="B15" s="40"/>
      <c r="C15" s="48"/>
    </row>
    <row r="16" spans="1:3" ht="12.75">
      <c r="A16" s="47"/>
      <c r="B16" s="40"/>
      <c r="C16" s="48"/>
    </row>
    <row r="17" spans="1:3" ht="12.75">
      <c r="A17" s="47"/>
      <c r="B17" s="40"/>
      <c r="C17" s="48"/>
    </row>
    <row r="18" spans="1:3" ht="13.5" thickBot="1">
      <c r="A18" s="49"/>
      <c r="B18" s="50"/>
      <c r="C18" s="51"/>
    </row>
  </sheetData>
  <sheetProtection/>
  <mergeCells count="1">
    <mergeCell ref="A1:D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17.421875" style="0" customWidth="1"/>
    <col min="3" max="3" width="18.140625" style="0" customWidth="1"/>
  </cols>
  <sheetData>
    <row r="1" spans="1:3" ht="27" customHeight="1">
      <c r="A1" s="30"/>
      <c r="B1" s="66" t="s">
        <v>104</v>
      </c>
      <c r="C1" s="66" t="s">
        <v>114</v>
      </c>
    </row>
    <row r="2" spans="1:3" ht="24" customHeight="1">
      <c r="A2" s="30"/>
      <c r="B2" s="67" t="s">
        <v>105</v>
      </c>
      <c r="C2" s="69">
        <v>215</v>
      </c>
    </row>
    <row r="3" spans="1:3" ht="25.5" customHeight="1">
      <c r="A3" s="30"/>
      <c r="B3" s="68" t="s">
        <v>106</v>
      </c>
      <c r="C3" s="69">
        <v>235</v>
      </c>
    </row>
    <row r="4" spans="1:3" ht="26.25" customHeight="1">
      <c r="A4" s="30"/>
      <c r="B4" s="68" t="s">
        <v>107</v>
      </c>
      <c r="C4" s="69">
        <v>245</v>
      </c>
    </row>
    <row r="5" spans="1:10" ht="24.75" customHeight="1">
      <c r="A5" s="30"/>
      <c r="B5" s="68" t="s">
        <v>108</v>
      </c>
      <c r="C5" s="69">
        <v>260</v>
      </c>
      <c r="H5" s="40"/>
      <c r="I5" s="40"/>
      <c r="J5" s="40"/>
    </row>
    <row r="6" spans="1:10" ht="26.25" customHeight="1">
      <c r="A6" s="30"/>
      <c r="B6" s="68" t="s">
        <v>109</v>
      </c>
      <c r="C6" s="69">
        <v>270</v>
      </c>
      <c r="H6" s="40"/>
      <c r="I6" s="40"/>
      <c r="J6" s="40"/>
    </row>
    <row r="7" spans="1:10" ht="26.25" customHeight="1">
      <c r="A7" s="30"/>
      <c r="B7" s="68" t="s">
        <v>110</v>
      </c>
      <c r="C7" s="69">
        <v>290</v>
      </c>
      <c r="H7" s="40"/>
      <c r="I7" s="40"/>
      <c r="J7" s="40"/>
    </row>
    <row r="8" spans="1:10" ht="24.75" customHeight="1">
      <c r="A8" s="30"/>
      <c r="B8" s="68" t="s">
        <v>111</v>
      </c>
      <c r="C8" s="69">
        <v>370</v>
      </c>
      <c r="H8" s="40"/>
      <c r="I8" s="40"/>
      <c r="J8" s="40"/>
    </row>
    <row r="9" spans="1:10" ht="25.5" customHeight="1">
      <c r="A9" s="30"/>
      <c r="B9" s="68" t="s">
        <v>112</v>
      </c>
      <c r="C9" s="69">
        <v>490</v>
      </c>
      <c r="H9" s="40"/>
      <c r="I9" s="40"/>
      <c r="J9" s="40"/>
    </row>
    <row r="10" spans="1:3" ht="25.5" customHeight="1">
      <c r="A10" s="30"/>
      <c r="B10" s="68" t="s">
        <v>113</v>
      </c>
      <c r="C10" s="69">
        <v>840</v>
      </c>
    </row>
    <row r="11" spans="1:3" ht="25.5" customHeight="1">
      <c r="A11" s="30"/>
      <c r="B11" s="68"/>
      <c r="C11" s="6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Пользователь Windows</cp:lastModifiedBy>
  <cp:lastPrinted>2024-04-25T03:30:05Z</cp:lastPrinted>
  <dcterms:created xsi:type="dcterms:W3CDTF">2010-04-12T15:27:23Z</dcterms:created>
  <dcterms:modified xsi:type="dcterms:W3CDTF">2024-05-07T10:47:05Z</dcterms:modified>
  <cp:category/>
  <cp:version/>
  <cp:contentType/>
  <cp:contentStatus/>
</cp:coreProperties>
</file>